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90" activeTab="1"/>
  </bookViews>
  <sheets>
    <sheet name="Instructions" sheetId="2" r:id="rId1"/>
    <sheet name="Cash Flow Calc 2016" sheetId="1" r:id="rId2"/>
  </sheets>
  <externalReferences>
    <externalReference r:id="rId3"/>
  </externalReferences>
  <definedNames>
    <definedName name="ird_no">'[1]Cover Sheet'!$B$12</definedName>
    <definedName name="Prep_One">'[1]Cover Sheet'!$C$30</definedName>
    <definedName name="_xlnm.Print_Area" localSheetId="1">'Cash Flow Calc 2016'!$A$1:$U$72</definedName>
    <definedName name="Review_One">'[1]Cover Sheet'!$C$32</definedName>
    <definedName name="Review_Two">'[1]Cover Sheet'!$C$33</definedName>
    <definedName name="YEDate">'[1]Cover Sheet'!$B$22</definedName>
  </definedNames>
  <calcPr calcId="145621"/>
</workbook>
</file>

<file path=xl/calcChain.xml><?xml version="1.0" encoding="utf-8"?>
<calcChain xmlns="http://schemas.openxmlformats.org/spreadsheetml/2006/main">
  <c r="U33" i="1" l="1"/>
  <c r="V14" i="1"/>
  <c r="V13" i="1"/>
  <c r="V12" i="1"/>
  <c r="V11" i="1"/>
  <c r="V10" i="1"/>
  <c r="V9" i="1"/>
  <c r="V8" i="1"/>
  <c r="V7" i="1"/>
  <c r="B71" i="1"/>
  <c r="B64" i="1"/>
  <c r="B63" i="1"/>
  <c r="B62" i="1"/>
  <c r="B61" i="1"/>
  <c r="B58" i="1"/>
  <c r="B57" i="1"/>
  <c r="L20" i="1"/>
  <c r="J33" i="1"/>
  <c r="G33" i="1"/>
  <c r="B33" i="1"/>
  <c r="B50" i="1"/>
  <c r="B47" i="1"/>
  <c r="B44" i="1"/>
  <c r="B43" i="1"/>
  <c r="B42" i="1"/>
  <c r="B41" i="1"/>
  <c r="B40" i="1"/>
  <c r="C33" i="1"/>
  <c r="D27" i="1" l="1"/>
  <c r="B56" i="1"/>
  <c r="B66" i="1" s="1"/>
  <c r="B68" i="1" s="1"/>
  <c r="B70" i="1" s="1"/>
  <c r="E7" i="1"/>
  <c r="D19" i="1"/>
  <c r="J26" i="1" l="1"/>
  <c r="D14" i="1" l="1"/>
  <c r="J14" i="1" s="1"/>
  <c r="V24" i="1"/>
  <c r="U23" i="1"/>
  <c r="I27" i="1"/>
  <c r="V27" i="1" s="1"/>
  <c r="D20" i="1"/>
  <c r="V20" i="1" s="1"/>
  <c r="D21" i="1"/>
  <c r="V21" i="1" s="1"/>
  <c r="D22" i="1"/>
  <c r="V22" i="1" s="1"/>
  <c r="D23" i="1"/>
  <c r="V23" i="1" l="1"/>
  <c r="B16" i="1"/>
  <c r="B69" i="1" l="1"/>
  <c r="D8" i="1" l="1"/>
  <c r="D7" i="1"/>
  <c r="D9" i="1"/>
  <c r="D12" i="1"/>
  <c r="D13" i="1"/>
  <c r="V15" i="1"/>
  <c r="D16" i="1"/>
  <c r="V16" i="1" s="1"/>
  <c r="V17" i="1"/>
  <c r="V18" i="1"/>
  <c r="L33" i="1"/>
  <c r="M33" i="1"/>
  <c r="N33" i="1"/>
  <c r="H8" i="1" l="1"/>
  <c r="J13" i="1"/>
  <c r="F33" i="1"/>
  <c r="D30" i="1"/>
  <c r="V30" i="1" s="1"/>
  <c r="V29" i="1"/>
  <c r="V28" i="1"/>
  <c r="D26" i="1"/>
  <c r="V25" i="1"/>
  <c r="K33" i="1"/>
  <c r="B48" i="1" s="1"/>
  <c r="J12" i="1"/>
  <c r="G9" i="1"/>
  <c r="V26" i="1" l="1"/>
  <c r="D33" i="1"/>
  <c r="Q33" i="1"/>
  <c r="O33" i="1"/>
  <c r="B55" i="1" s="1"/>
  <c r="I33" i="1"/>
  <c r="P33" i="1"/>
  <c r="R33" i="1"/>
  <c r="E33" i="1"/>
  <c r="D31" i="1"/>
  <c r="V31" i="1" s="1"/>
  <c r="H33" i="1" l="1"/>
  <c r="T19" i="1"/>
  <c r="T33" i="1" s="1"/>
  <c r="S33" i="1"/>
  <c r="V19" i="1" l="1"/>
  <c r="V33" i="1"/>
  <c r="B72" i="1" l="1"/>
</calcChain>
</file>

<file path=xl/comments1.xml><?xml version="1.0" encoding="utf-8"?>
<comments xmlns="http://schemas.openxmlformats.org/spreadsheetml/2006/main">
  <authors>
    <author>Julia Fletcher</author>
    <author>Charlotte Johansen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enter the information from the statement of the financial performance and statement of financial position for the current year in this colum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enter only the figures from the statement of financial position for the previous year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Minimum categories per the standard</t>
        </r>
      </text>
    </comment>
    <comment ref="U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this is where you elimnate non-cash entries such as depreciation or accounting journals</t>
        </r>
      </text>
    </comment>
    <comment ref="V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this colum checks that the whole row adds to zero i.e. each "movement" has been allocated fully to a catergory</t>
        </r>
      </text>
    </comment>
    <comment ref="J14" authorId="1">
      <text>
        <r>
          <rPr>
            <b/>
            <sz val="9"/>
            <color indexed="81"/>
            <rFont val="Tahoma"/>
            <family val="2"/>
          </rPr>
          <t>Charlotte Johansen:</t>
        </r>
        <r>
          <rPr>
            <sz val="9"/>
            <color indexed="81"/>
            <rFont val="Tahoma"/>
            <family val="2"/>
          </rPr>
          <t xml:space="preserve">
Depreciation for the year is $55,689 - this needs to be allocated to non-cash movement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C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E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all sums along this row represent the cash flows in and out of the entity</t>
        </r>
      </text>
    </comment>
    <comment ref="T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should be the difference between the opening and closing cash balances</t>
        </r>
      </text>
    </comment>
    <comment ref="U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V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</commentList>
</comments>
</file>

<file path=xl/sharedStrings.xml><?xml version="1.0" encoding="utf-8"?>
<sst xmlns="http://schemas.openxmlformats.org/spreadsheetml/2006/main" count="128" uniqueCount="110">
  <si>
    <t>Cash Flow Calculation</t>
  </si>
  <si>
    <t>Account</t>
  </si>
  <si>
    <t>Operating</t>
  </si>
  <si>
    <t>Cash</t>
  </si>
  <si>
    <t>Non-cash</t>
  </si>
  <si>
    <t>Revenue</t>
  </si>
  <si>
    <t>Movement</t>
  </si>
  <si>
    <t>GST</t>
  </si>
  <si>
    <t>Bank</t>
  </si>
  <si>
    <t>Variance</t>
  </si>
  <si>
    <t>Expenses</t>
  </si>
  <si>
    <t>Assets</t>
  </si>
  <si>
    <t>Liabilities</t>
  </si>
  <si>
    <t>Equity</t>
  </si>
  <si>
    <t>Check</t>
  </si>
  <si>
    <t>Cash flows from operating activities</t>
  </si>
  <si>
    <t>Opening cash and cash equivalents</t>
  </si>
  <si>
    <t>Closing cash and cash equivalents</t>
  </si>
  <si>
    <t>XYZ Charity</t>
  </si>
  <si>
    <t>As at 31 March 2016</t>
  </si>
  <si>
    <t>Donations, Fundraising and Other Receipts</t>
  </si>
  <si>
    <t>Fees, Subscriptions and other Receipts from Members</t>
  </si>
  <si>
    <t>Receipts from Providing Goods and Services</t>
  </si>
  <si>
    <t>Interest, Dividends and other Investment Receipts</t>
  </si>
  <si>
    <t>Payments to suppliers and Employees</t>
  </si>
  <si>
    <t>Donations or Grants Paid</t>
  </si>
  <si>
    <t>Investing and Financing</t>
  </si>
  <si>
    <t>Receipts from the sale of Property, Plant and Equipment</t>
  </si>
  <si>
    <t>Receipts from the sale of investments</t>
  </si>
  <si>
    <t>Proceeds from loans borrowed from other parties</t>
  </si>
  <si>
    <t>Capital contributed from owners or members</t>
  </si>
  <si>
    <t>Payments to acquire property, plant and equipment</t>
  </si>
  <si>
    <t>Payments to purchase investments</t>
  </si>
  <si>
    <t>Repayments of loans borrowed from other parties</t>
  </si>
  <si>
    <t>Capital repaid to owners or members</t>
  </si>
  <si>
    <t>Interest Income</t>
  </si>
  <si>
    <t>Cash was received from</t>
  </si>
  <si>
    <t>Cash was applied to</t>
  </si>
  <si>
    <t>Net cash flow from operating activities</t>
  </si>
  <si>
    <t>Cash flows from investing &amp; financing activities</t>
  </si>
  <si>
    <t>Net cash flow from investing &amp; financing activities</t>
  </si>
  <si>
    <t>Net increase/(decrease) in cash</t>
  </si>
  <si>
    <t>Closing bank balance</t>
  </si>
  <si>
    <t>(Surplus)/Deficit</t>
  </si>
  <si>
    <t>Statement of Cash Flows for the year ended 31 March 2016</t>
  </si>
  <si>
    <t>Instructions to Complete your Cash-Flow Workpaper</t>
  </si>
  <si>
    <t>1. Overall Concept</t>
  </si>
  <si>
    <t>The purpose of the statement of cash flows is to strip back an non-cash accounting entries, so that the reader</t>
  </si>
  <si>
    <t>can see how much physical cash went through the entity during the period. The reason for this is that accounting</t>
  </si>
  <si>
    <t>entries can disguise the amount of cash used in entity due to the nature of accrual accounting. It would not be</t>
  </si>
  <si>
    <t>at the beginning. This could be due, for example, to an entity purchasing assets during the year, which are recorded</t>
  </si>
  <si>
    <t xml:space="preserve">in the statement of financial position, rather than in the statement of financial performance. The statement of cash </t>
  </si>
  <si>
    <t>2. The Calculation</t>
  </si>
  <si>
    <t>The basic calculation to work out the cash flows is as follows:</t>
  </si>
  <si>
    <t>Amounts recorded in the statement of financial performance +</t>
  </si>
  <si>
    <t xml:space="preserve">Movements in the statement of financial position - </t>
  </si>
  <si>
    <t xml:space="preserve">Non-cash movements (e.g. depreciation) = </t>
  </si>
  <si>
    <t>Cash flows</t>
  </si>
  <si>
    <t>3. How do we do it?</t>
  </si>
  <si>
    <t>Statement of financial performance for the current year</t>
  </si>
  <si>
    <t>Statement of financial position for the current year</t>
  </si>
  <si>
    <t>Statement of financial position for the prior year</t>
  </si>
  <si>
    <t>Opening and closing bank balances to cross check to</t>
  </si>
  <si>
    <t>3(a) The spreadsheet on the next tab lays out a typical cash-flow worksheet. To complete it, you need your:</t>
  </si>
  <si>
    <t>your statement of financial performance and statement of financial position.</t>
  </si>
  <si>
    <t>3(c) Make sure that the totals of columns B, C and D add to zero. Column D is simply subtracting column C</t>
  </si>
  <si>
    <t>3(d) Take the number from column D, the movement column, and "allocate" it across to one of the columns</t>
  </si>
  <si>
    <t xml:space="preserve">named in row 6. For example, the "donations and fundraising" amount in row 7, has been allocated to the </t>
  </si>
  <si>
    <t>"Donations and fundraising" category in column E. Likewise, the "provision of goods and services" amount</t>
  </si>
  <si>
    <t xml:space="preserve">3(e) Complete the allocation for each line in column A. Put any movements in bank accounts in the bank </t>
  </si>
  <si>
    <t>category in column T and any non-cash movements in column U. Non-cash movements will most typically be</t>
  </si>
  <si>
    <t>depreciation on fixed assets. The important thing to note here is that depreciation affects the depreciation</t>
  </si>
  <si>
    <t xml:space="preserve">account in the statement of financial performance, and the assets account in the statement of financial </t>
  </si>
  <si>
    <t>the non-cash column should always balance to zero. If it doesn't, there is something wrong. In the example</t>
  </si>
  <si>
    <t>on the following tab, this entity has converted a loan from the owner into share capital by means of a non-cash</t>
  </si>
  <si>
    <t>purposes only.</t>
  </si>
  <si>
    <t xml:space="preserve">4(f) Check that the variance column V all sums to zero. This represents that each line has been fully allocated </t>
  </si>
  <si>
    <t>In this case, you can just split the amount across more than one category, as long as the total in column V</t>
  </si>
  <si>
    <t>sums to zero.</t>
  </si>
  <si>
    <t>This should be picking up all the cash inflows and outflows to the entity, and matching them to the overall</t>
  </si>
  <si>
    <t xml:space="preserve">movement in the bank balance for the year. The spreadsheet picks up the closing bank balance as entered </t>
  </si>
  <si>
    <t>in the statement of financial position, and compares it to the movements for the year plus the opening balance.</t>
  </si>
  <si>
    <t>If the variance is not zero, then something is wrong.</t>
  </si>
  <si>
    <t xml:space="preserve">Donations, fundraising and other similar revenue </t>
  </si>
  <si>
    <t>Bank Accounts and Cash</t>
  </si>
  <si>
    <t>Creditors and Accrued Expenses</t>
  </si>
  <si>
    <t>Capital Contributions</t>
  </si>
  <si>
    <t>Volunteer and employee related costs</t>
  </si>
  <si>
    <t>Costs related to providing goods or services</t>
  </si>
  <si>
    <t>Plant and Equipment</t>
  </si>
  <si>
    <t>Vehicles</t>
  </si>
  <si>
    <t xml:space="preserve">Less accumulated depreciation on Vehicles </t>
  </si>
  <si>
    <t>Less accumulated depreciation on Plant and Equipment</t>
  </si>
  <si>
    <t>Retained Earnings</t>
  </si>
  <si>
    <t>Other Expenses (includes depreciation)</t>
  </si>
  <si>
    <t>Provision for goods or services</t>
  </si>
  <si>
    <t>in row 9 has been allocated to the "provision of goods and services" category in column G.</t>
  </si>
  <si>
    <t>entry of $94,409. This would be an unlikely situation to come across in a charity, but it there for illustrative</t>
  </si>
  <si>
    <t>Fees, subscriptions and other receipts from members</t>
  </si>
  <si>
    <t>Receipts from the sale of property, plant and equipment</t>
  </si>
  <si>
    <t>Repayments from loans borrowed from other parties</t>
  </si>
  <si>
    <t>position. Non-cash entries have a debit and a credit side, so you need to put both of those in. Therefore</t>
  </si>
  <si>
    <t>in accounts receivable may related partially to the provision of goods and services, and partially to fundraising.</t>
  </si>
  <si>
    <t>flows therefore, adds a level of transparency by specifying where the cash in the entity came from and went to.</t>
  </si>
  <si>
    <t xml:space="preserve">uncommon for an entity to make an accounting profit, yet have less cash in the bank at the end of the year than </t>
  </si>
  <si>
    <t xml:space="preserve">You should tailor the categories in column A to align with your own categories that you have used for </t>
  </si>
  <si>
    <t>from column B to pick up the "movement" in that account for the year.</t>
  </si>
  <si>
    <t>to a category. Please note that a row may be allocated to more than one category. For example, the amount</t>
  </si>
  <si>
    <t>3(b) Fill out columns B and C in the areas shaded blue using your financial information as listed above.</t>
  </si>
  <si>
    <t>4(g) The cash flow amounts in row 33 then pull through to the template statement of cash flows below the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</si>
</sst>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[$$-809]#,##0.00;\-[$$-809]#,##0.00"/>
    <numFmt numFmtId="165" formatCode="_(* #,##0.00_);_(* \(#,##0.00\);_(* &quot;-&quot;_);_(@_)"/>
    <numFmt numFmtId="166" formatCode="_-* #,##0_-;\-* #,##0_-;_-* &quot;-&quot;??_-;_-@_-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(* #,##0_);_(* \(#,##0\);_(* &quot;-&quot;_);_(@_)"/>
    <numFmt numFmtId="178" formatCode="#,##0;\(#,##0\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u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64" fontId="5" fillId="0" borderId="1" xfId="0" applyNumberFormat="1" applyFont="1" applyFill="1" applyBorder="1" applyAlignment="1" applyProtection="1">
      <alignment vertical="center"/>
    </xf>
    <xf numFmtId="1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vertical="center"/>
    </xf>
    <xf numFmtId="165" fontId="7" fillId="0" borderId="0" xfId="2" applyNumberFormat="1" applyFont="1" applyFill="1" applyBorder="1" applyAlignment="1">
      <alignment horizontal="right"/>
    </xf>
    <xf numFmtId="43" fontId="7" fillId="0" borderId="0" xfId="1" applyFont="1" applyBorder="1">
      <alignment vertical="center"/>
    </xf>
    <xf numFmtId="43" fontId="7" fillId="0" borderId="0" xfId="1" applyFont="1">
      <alignment vertical="center"/>
    </xf>
    <xf numFmtId="164" fontId="7" fillId="0" borderId="11" xfId="0" applyNumberFormat="1" applyFont="1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43" fontId="6" fillId="0" borderId="0" xfId="1" applyFont="1" applyFill="1" applyBorder="1" applyAlignment="1" applyProtection="1">
      <alignment vertical="top" wrapText="1"/>
    </xf>
    <xf numFmtId="43" fontId="5" fillId="0" borderId="0" xfId="1" applyFont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Border="1" applyAlignment="1">
      <alignment horizontal="left" wrapText="1"/>
    </xf>
    <xf numFmtId="166" fontId="7" fillId="0" borderId="0" xfId="1" applyNumberFormat="1" applyFont="1" applyFill="1" applyBorder="1" applyAlignment="1">
      <alignment horizontal="right"/>
    </xf>
    <xf numFmtId="0" fontId="7" fillId="0" borderId="0" xfId="0" quotePrefix="1" applyFont="1">
      <alignment vertical="center"/>
    </xf>
    <xf numFmtId="166" fontId="7" fillId="0" borderId="0" xfId="1" applyNumberFormat="1" applyFont="1">
      <alignment vertical="center"/>
    </xf>
    <xf numFmtId="0" fontId="5" fillId="0" borderId="6" xfId="0" quotePrefix="1" applyFont="1" applyFill="1" applyBorder="1" applyAlignment="1">
      <alignment horizontal="left" wrapText="1"/>
    </xf>
    <xf numFmtId="165" fontId="5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166" fontId="7" fillId="0" borderId="6" xfId="1" applyNumberFormat="1" applyFont="1" applyBorder="1">
      <alignment vertical="center"/>
    </xf>
    <xf numFmtId="43" fontId="0" fillId="0" borderId="0" xfId="1" applyFont="1">
      <alignment vertical="center"/>
    </xf>
    <xf numFmtId="0" fontId="5" fillId="0" borderId="0" xfId="0" applyFont="1">
      <alignment vertical="center"/>
    </xf>
    <xf numFmtId="166" fontId="5" fillId="0" borderId="0" xfId="1" applyNumberFormat="1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left" vertical="center"/>
    </xf>
    <xf numFmtId="43" fontId="7" fillId="0" borderId="0" xfId="1" applyFont="1" applyBorder="1" applyAlignment="1">
      <alignment horizontal="left" vertical="center"/>
    </xf>
    <xf numFmtId="43" fontId="5" fillId="0" borderId="0" xfId="1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166" fontId="5" fillId="0" borderId="0" xfId="1" applyNumberFormat="1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left" wrapText="1"/>
    </xf>
    <xf numFmtId="0" fontId="7" fillId="0" borderId="0" xfId="0" quotePrefix="1" applyFont="1" applyFill="1" applyBorder="1" applyAlignment="1">
      <alignment horizontal="left" wrapText="1"/>
    </xf>
    <xf numFmtId="0" fontId="9" fillId="0" borderId="0" xfId="0" applyFont="1">
      <alignment vertical="center"/>
    </xf>
    <xf numFmtId="169" fontId="7" fillId="0" borderId="0" xfId="2" applyNumberFormat="1" applyFont="1" applyFill="1" applyBorder="1" applyAlignment="1">
      <alignment horizontal="right"/>
    </xf>
    <xf numFmtId="169" fontId="7" fillId="0" borderId="10" xfId="2" applyNumberFormat="1" applyFont="1" applyFill="1" applyBorder="1" applyAlignment="1">
      <alignment horizontal="right"/>
    </xf>
    <xf numFmtId="169" fontId="7" fillId="0" borderId="0" xfId="1" applyNumberFormat="1" applyFont="1" applyBorder="1">
      <alignment vertical="center"/>
    </xf>
    <xf numFmtId="169" fontId="7" fillId="0" borderId="11" xfId="1" applyNumberFormat="1" applyFont="1" applyBorder="1">
      <alignment vertical="center"/>
    </xf>
    <xf numFmtId="169" fontId="7" fillId="0" borderId="12" xfId="1" applyNumberFormat="1" applyFont="1" applyBorder="1">
      <alignment vertical="center"/>
    </xf>
    <xf numFmtId="169" fontId="7" fillId="0" borderId="13" xfId="1" applyNumberFormat="1" applyFont="1" applyBorder="1">
      <alignment vertical="center"/>
    </xf>
    <xf numFmtId="169" fontId="7" fillId="0" borderId="11" xfId="2" applyNumberFormat="1" applyFont="1" applyFill="1" applyBorder="1" applyAlignment="1">
      <alignment horizontal="right"/>
    </xf>
    <xf numFmtId="169" fontId="0" fillId="0" borderId="0" xfId="0" applyNumberFormat="1">
      <alignment vertical="center"/>
    </xf>
    <xf numFmtId="169" fontId="7" fillId="0" borderId="12" xfId="2" applyNumberFormat="1" applyFont="1" applyFill="1" applyBorder="1" applyAlignment="1">
      <alignment horizontal="right"/>
    </xf>
    <xf numFmtId="169" fontId="7" fillId="0" borderId="11" xfId="1" quotePrefix="1" applyNumberFormat="1" applyFont="1" applyBorder="1">
      <alignment vertical="center"/>
    </xf>
    <xf numFmtId="169" fontId="7" fillId="0" borderId="0" xfId="1" quotePrefix="1" applyNumberFormat="1" applyFont="1" applyBorder="1">
      <alignment vertical="center"/>
    </xf>
    <xf numFmtId="169" fontId="7" fillId="0" borderId="12" xfId="1" quotePrefix="1" applyNumberFormat="1" applyFont="1" applyBorder="1">
      <alignment vertical="center"/>
    </xf>
    <xf numFmtId="169" fontId="7" fillId="0" borderId="14" xfId="1" applyNumberFormat="1" applyFont="1" applyBorder="1">
      <alignment vertical="center"/>
    </xf>
    <xf numFmtId="169" fontId="7" fillId="0" borderId="15" xfId="1" applyNumberFormat="1" applyFont="1" applyBorder="1">
      <alignment vertical="center"/>
    </xf>
    <xf numFmtId="169" fontId="7" fillId="0" borderId="10" xfId="1" applyNumberFormat="1" applyFont="1" applyBorder="1">
      <alignment vertical="center"/>
    </xf>
    <xf numFmtId="169" fontId="7" fillId="0" borderId="9" xfId="1" applyNumberFormat="1" applyFont="1" applyBorder="1">
      <alignment vertical="center"/>
    </xf>
    <xf numFmtId="169" fontId="5" fillId="0" borderId="5" xfId="2" applyNumberFormat="1" applyFont="1" applyFill="1" applyBorder="1" applyAlignment="1">
      <alignment horizontal="right"/>
    </xf>
    <xf numFmtId="169" fontId="5" fillId="0" borderId="6" xfId="2" applyNumberFormat="1" applyFont="1" applyFill="1" applyBorder="1" applyAlignment="1">
      <alignment horizontal="right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4" fillId="4" borderId="19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19" xfId="0" applyFill="1" applyBorder="1">
      <alignment vertical="center"/>
    </xf>
    <xf numFmtId="0" fontId="12" fillId="4" borderId="19" xfId="0" applyFont="1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3" fontId="5" fillId="0" borderId="8" xfId="2" applyNumberFormat="1" applyFont="1" applyFill="1" applyBorder="1" applyAlignment="1">
      <alignment horizontal="right"/>
    </xf>
    <xf numFmtId="3" fontId="5" fillId="0" borderId="6" xfId="2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 applyProtection="1">
      <alignment vertical="center"/>
    </xf>
    <xf numFmtId="169" fontId="7" fillId="5" borderId="0" xfId="2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7" fillId="5" borderId="0" xfId="2" applyNumberFormat="1" applyFont="1" applyFill="1" applyBorder="1" applyAlignment="1">
      <alignment horizontal="right"/>
    </xf>
    <xf numFmtId="37" fontId="7" fillId="0" borderId="0" xfId="1" applyNumberFormat="1" applyFont="1">
      <alignment vertical="center"/>
    </xf>
    <xf numFmtId="1" fontId="7" fillId="0" borderId="0" xfId="1" applyNumberFormat="1" applyFont="1">
      <alignment vertical="center"/>
    </xf>
    <xf numFmtId="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37" fontId="7" fillId="0" borderId="9" xfId="1" applyNumberFormat="1" applyFont="1" applyBorder="1">
      <alignment vertical="center"/>
    </xf>
    <xf numFmtId="37" fontId="7" fillId="0" borderId="13" xfId="1" applyNumberFormat="1" applyFont="1" applyBorder="1">
      <alignment vertical="center"/>
    </xf>
    <xf numFmtId="37" fontId="7" fillId="0" borderId="15" xfId="1" applyNumberFormat="1" applyFont="1" applyBorder="1">
      <alignment vertical="center"/>
    </xf>
    <xf numFmtId="37" fontId="5" fillId="0" borderId="7" xfId="1" applyNumberFormat="1" applyFont="1" applyBorder="1">
      <alignment vertical="center"/>
    </xf>
  </cellXfs>
  <cellStyles count="19">
    <cellStyle name="Comma" xfId="1" builtinId="3"/>
    <cellStyle name="Comma 10" xfId="3"/>
    <cellStyle name="Comma 2 28" xfId="4"/>
    <cellStyle name="Currency 4 3" xfId="5"/>
    <cellStyle name="Normal" xfId="0" builtinId="0"/>
    <cellStyle name="Normal 10" xfId="6"/>
    <cellStyle name="Normal 11" xfId="7"/>
    <cellStyle name="Normal 19" xfId="2"/>
    <cellStyle name="Normal 2" xfId="8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Normal 7 3" xfId="15"/>
    <cellStyle name="Normal 8" xfId="16"/>
    <cellStyle name="Normal 9" xfId="17"/>
    <cellStyle name="Percent 2 2" xfId="18"/>
  </cellStyles>
  <dxfs count="0"/>
  <tableStyles count="0" defaultTableStyle="TableStyleMedium2" defaultPivotStyle="PivotStyleLight16"/>
  <colors>
    <mruColors>
      <color rgb="FFED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ZWLG09\data\Users\mgoodger\AppData\Local\Microsoft\Windows\Temporary%20Internet%20Files\Content.Outlook\7K3BDE9Y\2013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ign Off"/>
      <sheetName val="Toolbox"/>
      <sheetName val="Growth Company"/>
      <sheetName val="Preparation"/>
      <sheetName val="Checklist"/>
      <sheetName val="Review"/>
      <sheetName val="Matters"/>
      <sheetName val="Queries"/>
      <sheetName val="MYOB Check"/>
      <sheetName val="Journals"/>
      <sheetName val="Analytical"/>
      <sheetName val="Bank Rec"/>
      <sheetName val="Debtors"/>
      <sheetName val="Sundry Debtors"/>
      <sheetName val="Bank Entry"/>
      <sheetName val="OS Bank Template"/>
      <sheetName val="OS Bank"/>
      <sheetName val="Prepayments"/>
      <sheetName val="Inventory"/>
      <sheetName val="Fixed Assets"/>
      <sheetName val="Property Purchase"/>
      <sheetName val="Property Sale"/>
      <sheetName val="Investment Schedule"/>
      <sheetName val="Inv Sch OS"/>
      <sheetName val="Share Trading"/>
      <sheetName val="Intangibles"/>
      <sheetName val="Payables"/>
      <sheetName val="GST Rec"/>
      <sheetName val="GST Rec Detail"/>
      <sheetName val="Related Party"/>
      <sheetName val="Loan Summary"/>
      <sheetName val="Loans"/>
      <sheetName val="HP Summary"/>
      <sheetName val="Hire Purchase"/>
      <sheetName val="Equity"/>
      <sheetName val="Shareholders"/>
      <sheetName val="SH Interest"/>
      <sheetName val="Lease Commitments"/>
      <sheetName val="Contingent Liabilities"/>
      <sheetName val="Interest Received"/>
      <sheetName val="Interest OS"/>
      <sheetName val="Accrued Interest"/>
      <sheetName val="NZ Dividends"/>
      <sheetName val="Dividends OS"/>
      <sheetName val="Sales"/>
      <sheetName val="Wages"/>
      <sheetName val="FBT"/>
      <sheetName val="FBT Reimburse"/>
      <sheetName val="Accy &amp; Legal"/>
      <sheetName val="Expense Analysis"/>
      <sheetName val="Home Office"/>
      <sheetName val="Tax Payable"/>
      <sheetName val="Tax Reconciliation"/>
      <sheetName val="Tax Reconciliation PS"/>
      <sheetName val="Tax Reconciliation DT"/>
      <sheetName val="Deferred Tax"/>
      <sheetName val="FIF Company"/>
      <sheetName val="FIF Calculation"/>
      <sheetName val="FIF Worksheet"/>
      <sheetName val="Imputation Credits"/>
      <sheetName val="Blank Workbook"/>
      <sheetName val="Data"/>
      <sheetName val="RBNZ Rates"/>
    </sheetNames>
    <sheetDataSet>
      <sheetData sheetId="0">
        <row r="10">
          <cell r="B10">
            <v>0</v>
          </cell>
        </row>
        <row r="12">
          <cell r="B12">
            <v>0</v>
          </cell>
        </row>
        <row r="22">
          <cell r="B22">
            <v>41364</v>
          </cell>
        </row>
        <row r="30">
          <cell r="C30">
            <v>0</v>
          </cell>
        </row>
        <row r="32">
          <cell r="C32">
            <v>0</v>
          </cell>
        </row>
        <row r="33">
          <cell r="C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34" workbookViewId="0">
      <selection activeCell="I14" sqref="I14"/>
    </sheetView>
  </sheetViews>
  <sheetFormatPr defaultRowHeight="12.75" x14ac:dyDescent="0.2"/>
  <sheetData>
    <row r="1" spans="1:1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x14ac:dyDescent="0.2">
      <c r="A2" s="74" t="s">
        <v>45</v>
      </c>
      <c r="B2" s="75"/>
      <c r="C2" s="75"/>
      <c r="D2" s="75"/>
      <c r="E2" s="75"/>
      <c r="F2" s="75"/>
      <c r="G2" s="75"/>
      <c r="H2" s="75"/>
      <c r="I2" s="75"/>
      <c r="J2" s="75"/>
      <c r="K2" s="76"/>
    </row>
    <row r="3" spans="1:11" x14ac:dyDescent="0.2">
      <c r="A3" s="77"/>
      <c r="B3" s="75"/>
      <c r="C3" s="75"/>
      <c r="D3" s="75"/>
      <c r="E3" s="75"/>
      <c r="F3" s="75"/>
      <c r="G3" s="75"/>
      <c r="H3" s="75"/>
      <c r="I3" s="75"/>
      <c r="J3" s="75"/>
      <c r="K3" s="76"/>
    </row>
    <row r="4" spans="1:11" x14ac:dyDescent="0.2">
      <c r="A4" s="78" t="s">
        <v>46</v>
      </c>
      <c r="B4" s="75"/>
      <c r="C4" s="75"/>
      <c r="D4" s="75"/>
      <c r="E4" s="75"/>
      <c r="F4" s="75"/>
      <c r="G4" s="75"/>
      <c r="H4" s="75"/>
      <c r="I4" s="75"/>
      <c r="J4" s="75"/>
      <c r="K4" s="76"/>
    </row>
    <row r="5" spans="1:11" x14ac:dyDescent="0.2">
      <c r="A5" s="77"/>
      <c r="B5" s="75"/>
      <c r="C5" s="75"/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7" t="s">
        <v>47</v>
      </c>
      <c r="B6" s="75"/>
      <c r="C6" s="75"/>
      <c r="D6" s="75"/>
      <c r="E6" s="75"/>
      <c r="F6" s="75"/>
      <c r="G6" s="75"/>
      <c r="H6" s="75"/>
      <c r="I6" s="75"/>
      <c r="J6" s="75"/>
      <c r="K6" s="76"/>
    </row>
    <row r="7" spans="1:11" x14ac:dyDescent="0.2">
      <c r="A7" s="77" t="s">
        <v>48</v>
      </c>
      <c r="B7" s="75"/>
      <c r="C7" s="75"/>
      <c r="D7" s="75"/>
      <c r="E7" s="75"/>
      <c r="F7" s="75"/>
      <c r="G7" s="75"/>
      <c r="H7" s="75"/>
      <c r="I7" s="75"/>
      <c r="J7" s="75"/>
      <c r="K7" s="76"/>
    </row>
    <row r="8" spans="1:11" x14ac:dyDescent="0.2">
      <c r="A8" s="77" t="s">
        <v>49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1" x14ac:dyDescent="0.2">
      <c r="A9" s="77" t="s">
        <v>104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1" x14ac:dyDescent="0.2">
      <c r="A10" s="77" t="s">
        <v>50</v>
      </c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1" x14ac:dyDescent="0.2">
      <c r="A11" s="77" t="s">
        <v>51</v>
      </c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1" x14ac:dyDescent="0.2">
      <c r="A12" s="77" t="s">
        <v>103</v>
      </c>
      <c r="B12" s="75"/>
      <c r="C12" s="75"/>
      <c r="D12" s="75"/>
      <c r="E12" s="75"/>
      <c r="F12" s="75"/>
      <c r="G12" s="75"/>
      <c r="H12" s="75"/>
      <c r="I12" s="75"/>
      <c r="J12" s="75"/>
      <c r="K12" s="76"/>
    </row>
    <row r="13" spans="1:11" x14ac:dyDescent="0.2">
      <c r="A13" s="77"/>
      <c r="B13" s="75"/>
      <c r="C13" s="75"/>
      <c r="D13" s="75"/>
      <c r="E13" s="75"/>
      <c r="F13" s="75"/>
      <c r="G13" s="75"/>
      <c r="H13" s="75"/>
      <c r="I13" s="75"/>
      <c r="J13" s="75"/>
      <c r="K13" s="76"/>
    </row>
    <row r="14" spans="1:11" x14ac:dyDescent="0.2">
      <c r="A14" s="78" t="s">
        <v>52</v>
      </c>
      <c r="B14" s="75"/>
      <c r="C14" s="75"/>
      <c r="D14" s="75"/>
      <c r="E14" s="75"/>
      <c r="F14" s="75"/>
      <c r="G14" s="75"/>
      <c r="H14" s="75"/>
      <c r="I14" s="75"/>
      <c r="J14" s="75"/>
      <c r="K14" s="76"/>
    </row>
    <row r="15" spans="1:11" x14ac:dyDescent="0.2">
      <c r="A15" s="77"/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x14ac:dyDescent="0.2">
      <c r="A16" s="77" t="s">
        <v>53</v>
      </c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 x14ac:dyDescent="0.2">
      <c r="A17" s="77"/>
      <c r="B17" s="75"/>
      <c r="C17" s="75"/>
      <c r="D17" s="75"/>
      <c r="E17" s="75"/>
      <c r="F17" s="75"/>
      <c r="G17" s="75"/>
      <c r="H17" s="75"/>
      <c r="I17" s="75"/>
      <c r="J17" s="75"/>
      <c r="K17" s="76"/>
    </row>
    <row r="18" spans="1:11" x14ac:dyDescent="0.2">
      <c r="A18" s="77" t="s">
        <v>54</v>
      </c>
      <c r="B18" s="75"/>
      <c r="C18" s="75"/>
      <c r="D18" s="75"/>
      <c r="E18" s="75"/>
      <c r="F18" s="75"/>
      <c r="G18" s="75"/>
      <c r="H18" s="75"/>
      <c r="I18" s="75"/>
      <c r="J18" s="75"/>
      <c r="K18" s="76"/>
    </row>
    <row r="19" spans="1:11" x14ac:dyDescent="0.2">
      <c r="A19" s="77" t="s">
        <v>55</v>
      </c>
      <c r="B19" s="75"/>
      <c r="C19" s="75"/>
      <c r="D19" s="75"/>
      <c r="E19" s="75"/>
      <c r="F19" s="75"/>
      <c r="G19" s="75"/>
      <c r="H19" s="75"/>
      <c r="I19" s="75"/>
      <c r="J19" s="75"/>
      <c r="K19" s="76"/>
    </row>
    <row r="20" spans="1:11" x14ac:dyDescent="0.2">
      <c r="A20" s="77" t="s">
        <v>56</v>
      </c>
      <c r="B20" s="75"/>
      <c r="C20" s="75"/>
      <c r="D20" s="75"/>
      <c r="E20" s="75"/>
      <c r="F20" s="75"/>
      <c r="G20" s="75"/>
      <c r="H20" s="75"/>
      <c r="I20" s="75"/>
      <c r="J20" s="75"/>
      <c r="K20" s="76"/>
    </row>
    <row r="21" spans="1:11" x14ac:dyDescent="0.2">
      <c r="A21" s="77" t="s">
        <v>57</v>
      </c>
      <c r="B21" s="75"/>
      <c r="C21" s="75"/>
      <c r="D21" s="75"/>
      <c r="E21" s="75"/>
      <c r="F21" s="75"/>
      <c r="G21" s="75"/>
      <c r="H21" s="75"/>
      <c r="I21" s="75"/>
      <c r="J21" s="75"/>
      <c r="K21" s="76"/>
    </row>
    <row r="22" spans="1:11" x14ac:dyDescent="0.2">
      <c r="A22" s="77"/>
      <c r="B22" s="75"/>
      <c r="C22" s="75"/>
      <c r="D22" s="75"/>
      <c r="E22" s="75"/>
      <c r="F22" s="75"/>
      <c r="G22" s="75"/>
      <c r="H22" s="75"/>
      <c r="I22" s="75"/>
      <c r="J22" s="75"/>
      <c r="K22" s="76"/>
    </row>
    <row r="23" spans="1:11" x14ac:dyDescent="0.2">
      <c r="A23" s="78" t="s">
        <v>58</v>
      </c>
      <c r="B23" s="75"/>
      <c r="C23" s="75"/>
      <c r="D23" s="75"/>
      <c r="E23" s="75"/>
      <c r="F23" s="75"/>
      <c r="G23" s="75"/>
      <c r="H23" s="75"/>
      <c r="I23" s="75"/>
      <c r="J23" s="75"/>
      <c r="K23" s="76"/>
    </row>
    <row r="24" spans="1:11" x14ac:dyDescent="0.2">
      <c r="A24" s="77"/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 x14ac:dyDescent="0.2">
      <c r="A25" s="77" t="s">
        <v>63</v>
      </c>
      <c r="B25" s="75"/>
      <c r="C25" s="75"/>
      <c r="D25" s="75"/>
      <c r="E25" s="75"/>
      <c r="F25" s="75"/>
      <c r="G25" s="75"/>
      <c r="H25" s="75"/>
      <c r="I25" s="75"/>
      <c r="J25" s="75"/>
      <c r="K25" s="76"/>
    </row>
    <row r="26" spans="1:11" x14ac:dyDescent="0.2">
      <c r="A26" s="77"/>
      <c r="B26" s="75"/>
      <c r="C26" s="75"/>
      <c r="D26" s="75"/>
      <c r="E26" s="75"/>
      <c r="F26" s="75"/>
      <c r="G26" s="75"/>
      <c r="H26" s="75"/>
      <c r="I26" s="75"/>
      <c r="J26" s="75"/>
      <c r="K26" s="76"/>
    </row>
    <row r="27" spans="1:11" x14ac:dyDescent="0.2">
      <c r="A27" s="77" t="s">
        <v>59</v>
      </c>
      <c r="B27" s="75"/>
      <c r="C27" s="75"/>
      <c r="D27" s="75"/>
      <c r="E27" s="75"/>
      <c r="F27" s="75"/>
      <c r="G27" s="75"/>
      <c r="H27" s="75"/>
      <c r="I27" s="75"/>
      <c r="J27" s="75"/>
      <c r="K27" s="76"/>
    </row>
    <row r="28" spans="1:11" x14ac:dyDescent="0.2">
      <c r="A28" s="77" t="s">
        <v>60</v>
      </c>
      <c r="B28" s="75"/>
      <c r="C28" s="75"/>
      <c r="D28" s="75"/>
      <c r="E28" s="75"/>
      <c r="F28" s="75"/>
      <c r="G28" s="75"/>
      <c r="H28" s="75"/>
      <c r="I28" s="75"/>
      <c r="J28" s="75"/>
      <c r="K28" s="76"/>
    </row>
    <row r="29" spans="1:11" x14ac:dyDescent="0.2">
      <c r="A29" s="77" t="s">
        <v>61</v>
      </c>
      <c r="B29" s="75"/>
      <c r="C29" s="75"/>
      <c r="D29" s="75"/>
      <c r="E29" s="75"/>
      <c r="F29" s="75"/>
      <c r="G29" s="75"/>
      <c r="H29" s="75"/>
      <c r="I29" s="75"/>
      <c r="J29" s="75"/>
      <c r="K29" s="76"/>
    </row>
    <row r="30" spans="1:11" x14ac:dyDescent="0.2">
      <c r="A30" s="77" t="s">
        <v>62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1" x14ac:dyDescent="0.2">
      <c r="A31" s="77"/>
      <c r="B31" s="75"/>
      <c r="C31" s="75"/>
      <c r="D31" s="75"/>
      <c r="E31" s="75"/>
      <c r="F31" s="75"/>
      <c r="G31" s="75"/>
      <c r="H31" s="75"/>
      <c r="I31" s="75"/>
      <c r="J31" s="75"/>
      <c r="K31" s="76"/>
    </row>
    <row r="32" spans="1:11" x14ac:dyDescent="0.2">
      <c r="A32" s="77" t="s">
        <v>108</v>
      </c>
      <c r="B32" s="75"/>
      <c r="C32" s="75"/>
      <c r="D32" s="75"/>
      <c r="E32" s="75"/>
      <c r="F32" s="75"/>
      <c r="G32" s="75"/>
      <c r="H32" s="75"/>
      <c r="I32" s="75"/>
      <c r="J32" s="75"/>
      <c r="K32" s="76"/>
    </row>
    <row r="33" spans="1:11" x14ac:dyDescent="0.2">
      <c r="A33" s="77" t="s">
        <v>105</v>
      </c>
      <c r="B33" s="75"/>
      <c r="C33" s="75"/>
      <c r="D33" s="75"/>
      <c r="E33" s="75"/>
      <c r="F33" s="75"/>
      <c r="G33" s="75"/>
      <c r="H33" s="75"/>
      <c r="I33" s="75"/>
      <c r="J33" s="75"/>
      <c r="K33" s="76"/>
    </row>
    <row r="34" spans="1:11" x14ac:dyDescent="0.2">
      <c r="A34" s="77" t="s">
        <v>64</v>
      </c>
      <c r="B34" s="75"/>
      <c r="C34" s="75"/>
      <c r="D34" s="75"/>
      <c r="E34" s="75"/>
      <c r="F34" s="75"/>
      <c r="G34" s="75"/>
      <c r="H34" s="75"/>
      <c r="I34" s="75"/>
      <c r="J34" s="75"/>
      <c r="K34" s="76"/>
    </row>
    <row r="35" spans="1:11" x14ac:dyDescent="0.2">
      <c r="A35" s="77"/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x14ac:dyDescent="0.2">
      <c r="A36" s="77" t="s">
        <v>65</v>
      </c>
      <c r="B36" s="75"/>
      <c r="C36" s="75"/>
      <c r="D36" s="75"/>
      <c r="E36" s="75"/>
      <c r="F36" s="75"/>
      <c r="G36" s="75"/>
      <c r="H36" s="75"/>
      <c r="I36" s="75"/>
      <c r="J36" s="75"/>
      <c r="K36" s="76"/>
    </row>
    <row r="37" spans="1:11" x14ac:dyDescent="0.2">
      <c r="A37" s="77" t="s">
        <v>106</v>
      </c>
      <c r="B37" s="75"/>
      <c r="C37" s="75"/>
      <c r="D37" s="75"/>
      <c r="E37" s="75"/>
      <c r="F37" s="75"/>
      <c r="G37" s="75"/>
      <c r="H37" s="75"/>
      <c r="I37" s="75"/>
      <c r="J37" s="75"/>
      <c r="K37" s="76"/>
    </row>
    <row r="38" spans="1:11" x14ac:dyDescent="0.2">
      <c r="A38" s="77"/>
      <c r="B38" s="75"/>
      <c r="C38" s="75"/>
      <c r="D38" s="75"/>
      <c r="E38" s="75"/>
      <c r="F38" s="75"/>
      <c r="G38" s="75"/>
      <c r="H38" s="75"/>
      <c r="I38" s="75"/>
      <c r="J38" s="75"/>
      <c r="K38" s="76"/>
    </row>
    <row r="39" spans="1:11" x14ac:dyDescent="0.2">
      <c r="A39" s="77" t="s">
        <v>66</v>
      </c>
      <c r="B39" s="75"/>
      <c r="C39" s="75"/>
      <c r="D39" s="75"/>
      <c r="E39" s="75"/>
      <c r="F39" s="75"/>
      <c r="G39" s="75"/>
      <c r="H39" s="75"/>
      <c r="I39" s="75"/>
      <c r="J39" s="75"/>
      <c r="K39" s="76"/>
    </row>
    <row r="40" spans="1:11" x14ac:dyDescent="0.2">
      <c r="A40" s="77" t="s">
        <v>67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</row>
    <row r="41" spans="1:11" x14ac:dyDescent="0.2">
      <c r="A41" s="77" t="s">
        <v>68</v>
      </c>
      <c r="B41" s="75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">
      <c r="A42" s="77" t="s">
        <v>96</v>
      </c>
      <c r="B42" s="75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">
      <c r="A43" s="77"/>
      <c r="B43" s="75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">
      <c r="A44" s="77" t="s">
        <v>69</v>
      </c>
      <c r="B44" s="75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">
      <c r="A45" s="77" t="s">
        <v>70</v>
      </c>
      <c r="B45" s="75"/>
      <c r="C45" s="75"/>
      <c r="D45" s="75"/>
      <c r="E45" s="75"/>
      <c r="F45" s="75"/>
      <c r="G45" s="75"/>
      <c r="H45" s="75"/>
      <c r="I45" s="75"/>
      <c r="J45" s="75"/>
      <c r="K45" s="76"/>
    </row>
    <row r="46" spans="1:11" x14ac:dyDescent="0.2">
      <c r="A46" s="77" t="s">
        <v>71</v>
      </c>
      <c r="B46" s="75"/>
      <c r="C46" s="75"/>
      <c r="D46" s="75"/>
      <c r="E46" s="75"/>
      <c r="F46" s="75"/>
      <c r="G46" s="75"/>
      <c r="H46" s="75"/>
      <c r="I46" s="75"/>
      <c r="J46" s="75"/>
      <c r="K46" s="76"/>
    </row>
    <row r="47" spans="1:11" x14ac:dyDescent="0.2">
      <c r="A47" s="77" t="s">
        <v>72</v>
      </c>
      <c r="B47" s="75"/>
      <c r="C47" s="75"/>
      <c r="D47" s="75"/>
      <c r="E47" s="75"/>
      <c r="F47" s="75"/>
      <c r="G47" s="75"/>
      <c r="H47" s="75"/>
      <c r="I47" s="75"/>
      <c r="J47" s="75"/>
      <c r="K47" s="76"/>
    </row>
    <row r="48" spans="1:11" x14ac:dyDescent="0.2">
      <c r="A48" s="77" t="s">
        <v>101</v>
      </c>
      <c r="B48" s="75"/>
      <c r="C48" s="75"/>
      <c r="D48" s="75"/>
      <c r="E48" s="75"/>
      <c r="F48" s="75"/>
      <c r="G48" s="75"/>
      <c r="H48" s="75"/>
      <c r="I48" s="75"/>
      <c r="J48" s="75"/>
      <c r="K48" s="76"/>
    </row>
    <row r="49" spans="1:11" x14ac:dyDescent="0.2">
      <c r="A49" s="77" t="s">
        <v>73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</row>
    <row r="50" spans="1:11" x14ac:dyDescent="0.2">
      <c r="A50" s="77" t="s">
        <v>74</v>
      </c>
      <c r="B50" s="75"/>
      <c r="C50" s="75"/>
      <c r="D50" s="75"/>
      <c r="E50" s="75"/>
      <c r="F50" s="75"/>
      <c r="G50" s="75"/>
      <c r="H50" s="75"/>
      <c r="I50" s="75"/>
      <c r="J50" s="75"/>
      <c r="K50" s="76"/>
    </row>
    <row r="51" spans="1:11" x14ac:dyDescent="0.2">
      <c r="A51" s="77" t="s">
        <v>97</v>
      </c>
      <c r="B51" s="75"/>
      <c r="C51" s="75"/>
      <c r="D51" s="75"/>
      <c r="E51" s="75"/>
      <c r="F51" s="75"/>
      <c r="G51" s="75"/>
      <c r="H51" s="75"/>
      <c r="I51" s="75"/>
      <c r="J51" s="75"/>
      <c r="K51" s="76"/>
    </row>
    <row r="52" spans="1:11" x14ac:dyDescent="0.2">
      <c r="A52" s="77" t="s">
        <v>75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</row>
    <row r="53" spans="1:11" x14ac:dyDescent="0.2">
      <c r="A53" s="77"/>
      <c r="B53" s="75"/>
      <c r="C53" s="75"/>
      <c r="D53" s="75"/>
      <c r="E53" s="75"/>
      <c r="F53" s="75"/>
      <c r="G53" s="75"/>
      <c r="H53" s="75"/>
      <c r="I53" s="75"/>
      <c r="J53" s="75"/>
      <c r="K53" s="76"/>
    </row>
    <row r="54" spans="1:11" x14ac:dyDescent="0.2">
      <c r="A54" s="77" t="s">
        <v>76</v>
      </c>
      <c r="B54" s="75"/>
      <c r="C54" s="75"/>
      <c r="D54" s="75"/>
      <c r="E54" s="75"/>
      <c r="F54" s="75"/>
      <c r="G54" s="75"/>
      <c r="H54" s="75"/>
      <c r="I54" s="75"/>
      <c r="J54" s="75"/>
      <c r="K54" s="76"/>
    </row>
    <row r="55" spans="1:11" x14ac:dyDescent="0.2">
      <c r="A55" s="77" t="s">
        <v>107</v>
      </c>
      <c r="B55" s="75"/>
      <c r="C55" s="75"/>
      <c r="D55" s="75"/>
      <c r="E55" s="75"/>
      <c r="F55" s="75"/>
      <c r="G55" s="75"/>
      <c r="H55" s="75"/>
      <c r="I55" s="75"/>
      <c r="J55" s="75"/>
      <c r="K55" s="76"/>
    </row>
    <row r="56" spans="1:11" x14ac:dyDescent="0.2">
      <c r="A56" s="77" t="s">
        <v>102</v>
      </c>
      <c r="B56" s="75"/>
      <c r="C56" s="75"/>
      <c r="D56" s="75"/>
      <c r="E56" s="75"/>
      <c r="F56" s="75"/>
      <c r="G56" s="75"/>
      <c r="H56" s="75"/>
      <c r="I56" s="75"/>
      <c r="J56" s="75"/>
      <c r="K56" s="76"/>
    </row>
    <row r="57" spans="1:11" x14ac:dyDescent="0.2">
      <c r="A57" s="77" t="s">
        <v>77</v>
      </c>
      <c r="B57" s="75"/>
      <c r="C57" s="75"/>
      <c r="D57" s="75"/>
      <c r="E57" s="75"/>
      <c r="F57" s="75"/>
      <c r="G57" s="75"/>
      <c r="H57" s="75"/>
      <c r="I57" s="75"/>
      <c r="J57" s="75"/>
      <c r="K57" s="76"/>
    </row>
    <row r="58" spans="1:11" x14ac:dyDescent="0.2">
      <c r="A58" s="77" t="s">
        <v>78</v>
      </c>
      <c r="B58" s="75"/>
      <c r="C58" s="75"/>
      <c r="D58" s="75"/>
      <c r="E58" s="75"/>
      <c r="F58" s="75"/>
      <c r="G58" s="75"/>
      <c r="H58" s="75"/>
      <c r="I58" s="75"/>
      <c r="J58" s="75"/>
      <c r="K58" s="76"/>
    </row>
    <row r="59" spans="1:11" x14ac:dyDescent="0.2">
      <c r="A59" s="77"/>
      <c r="B59" s="75"/>
      <c r="C59" s="75"/>
      <c r="D59" s="75"/>
      <c r="E59" s="75"/>
      <c r="F59" s="75"/>
      <c r="G59" s="75"/>
      <c r="H59" s="75"/>
      <c r="I59" s="75"/>
      <c r="J59" s="75"/>
      <c r="K59" s="76"/>
    </row>
    <row r="60" spans="1:11" x14ac:dyDescent="0.2">
      <c r="A60" s="77" t="s">
        <v>109</v>
      </c>
      <c r="B60" s="75"/>
      <c r="C60" s="75"/>
      <c r="D60" s="75"/>
      <c r="E60" s="75"/>
      <c r="F60" s="75"/>
      <c r="G60" s="75"/>
      <c r="H60" s="75"/>
      <c r="I60" s="75"/>
      <c r="J60" s="75"/>
      <c r="K60" s="76"/>
    </row>
    <row r="61" spans="1:11" x14ac:dyDescent="0.2">
      <c r="A61" s="77" t="s">
        <v>79</v>
      </c>
      <c r="B61" s="75"/>
      <c r="C61" s="75"/>
      <c r="D61" s="75"/>
      <c r="E61" s="75"/>
      <c r="F61" s="75"/>
      <c r="G61" s="75"/>
      <c r="H61" s="75"/>
      <c r="I61" s="75"/>
      <c r="J61" s="75"/>
      <c r="K61" s="76"/>
    </row>
    <row r="62" spans="1:11" x14ac:dyDescent="0.2">
      <c r="A62" s="77" t="s">
        <v>80</v>
      </c>
      <c r="B62" s="75"/>
      <c r="C62" s="75"/>
      <c r="D62" s="75"/>
      <c r="E62" s="75"/>
      <c r="F62" s="75"/>
      <c r="G62" s="75"/>
      <c r="H62" s="75"/>
      <c r="I62" s="75"/>
      <c r="J62" s="75"/>
      <c r="K62" s="76"/>
    </row>
    <row r="63" spans="1:11" x14ac:dyDescent="0.2">
      <c r="A63" s="77" t="s">
        <v>81</v>
      </c>
      <c r="B63" s="75"/>
      <c r="C63" s="75"/>
      <c r="D63" s="75"/>
      <c r="E63" s="75"/>
      <c r="F63" s="75"/>
      <c r="G63" s="75"/>
      <c r="H63" s="75"/>
      <c r="I63" s="75"/>
      <c r="J63" s="75"/>
      <c r="K63" s="76"/>
    </row>
    <row r="64" spans="1:11" x14ac:dyDescent="0.2">
      <c r="A64" s="77" t="s">
        <v>82</v>
      </c>
      <c r="B64" s="75"/>
      <c r="C64" s="75"/>
      <c r="D64" s="75"/>
      <c r="E64" s="75"/>
      <c r="F64" s="75"/>
      <c r="G64" s="75"/>
      <c r="H64" s="75"/>
      <c r="I64" s="75"/>
      <c r="J64" s="75"/>
      <c r="K64" s="76"/>
    </row>
    <row r="65" spans="1:11" ht="13.5" thickBot="1" x14ac:dyDescent="0.25">
      <c r="A65" s="79"/>
      <c r="B65" s="80"/>
      <c r="C65" s="80"/>
      <c r="D65" s="80"/>
      <c r="E65" s="80"/>
      <c r="F65" s="80"/>
      <c r="G65" s="80"/>
      <c r="H65" s="80"/>
      <c r="I65" s="80"/>
      <c r="J65" s="80"/>
      <c r="K65" s="81"/>
    </row>
  </sheetData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X76"/>
  <sheetViews>
    <sheetView tabSelected="1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36" sqref="E36"/>
    </sheetView>
  </sheetViews>
  <sheetFormatPr defaultRowHeight="12.75" customHeight="1" x14ac:dyDescent="0.2"/>
  <cols>
    <col min="1" max="1" width="55" bestFit="1" customWidth="1"/>
    <col min="2" max="3" width="14.28515625" customWidth="1"/>
    <col min="4" max="4" width="15.140625" customWidth="1"/>
    <col min="5" max="21" width="15" customWidth="1"/>
    <col min="22" max="22" width="12.42578125" bestFit="1" customWidth="1"/>
  </cols>
  <sheetData>
    <row r="1" spans="1:50" ht="12.75" customHeight="1" x14ac:dyDescent="0.2">
      <c r="A1" s="86" t="s">
        <v>0</v>
      </c>
      <c r="B1" s="86"/>
      <c r="C1" s="1"/>
      <c r="D1" s="1"/>
    </row>
    <row r="2" spans="1:50" ht="12.75" customHeight="1" x14ac:dyDescent="0.2">
      <c r="A2" s="87" t="s">
        <v>18</v>
      </c>
      <c r="B2" s="87"/>
      <c r="C2" s="2"/>
      <c r="D2" s="2"/>
    </row>
    <row r="3" spans="1:50" ht="12.75" customHeight="1" x14ac:dyDescent="0.2">
      <c r="A3" s="87" t="s">
        <v>19</v>
      </c>
      <c r="B3" s="87"/>
      <c r="C3" s="2"/>
      <c r="D3" s="2"/>
    </row>
    <row r="5" spans="1:50" ht="12.75" customHeight="1" x14ac:dyDescent="0.2">
      <c r="A5" s="2" t="s">
        <v>1</v>
      </c>
      <c r="B5" s="2"/>
      <c r="C5" s="3"/>
      <c r="D5" s="4"/>
      <c r="E5" s="88" t="s">
        <v>2</v>
      </c>
      <c r="F5" s="89"/>
      <c r="G5" s="89"/>
      <c r="H5" s="89"/>
      <c r="I5" s="89"/>
      <c r="J5" s="40"/>
      <c r="K5" s="40"/>
      <c r="L5" s="90" t="s">
        <v>26</v>
      </c>
      <c r="M5" s="91"/>
      <c r="N5" s="91"/>
      <c r="O5" s="91"/>
      <c r="P5" s="91"/>
      <c r="Q5" s="91"/>
      <c r="R5" s="91"/>
      <c r="S5" s="91"/>
      <c r="T5" s="6" t="s">
        <v>3</v>
      </c>
      <c r="U5" s="5" t="s">
        <v>4</v>
      </c>
      <c r="V5" s="7"/>
    </row>
    <row r="6" spans="1:50" ht="60" x14ac:dyDescent="0.2">
      <c r="A6" s="8" t="s">
        <v>5</v>
      </c>
      <c r="B6" s="9">
        <v>42430</v>
      </c>
      <c r="C6" s="9">
        <v>42064</v>
      </c>
      <c r="D6" s="10" t="s">
        <v>6</v>
      </c>
      <c r="E6" s="37" t="s">
        <v>20</v>
      </c>
      <c r="F6" s="38" t="s">
        <v>21</v>
      </c>
      <c r="G6" s="38" t="s">
        <v>22</v>
      </c>
      <c r="H6" s="38" t="s">
        <v>23</v>
      </c>
      <c r="I6" s="43" t="s">
        <v>7</v>
      </c>
      <c r="J6" s="39" t="s">
        <v>24</v>
      </c>
      <c r="K6" s="39" t="s">
        <v>25</v>
      </c>
      <c r="L6" s="37" t="s">
        <v>27</v>
      </c>
      <c r="M6" s="38" t="s">
        <v>28</v>
      </c>
      <c r="N6" s="38" t="s">
        <v>29</v>
      </c>
      <c r="O6" s="38" t="s">
        <v>30</v>
      </c>
      <c r="P6" s="41" t="s">
        <v>31</v>
      </c>
      <c r="Q6" s="39" t="s">
        <v>32</v>
      </c>
      <c r="R6" s="39" t="s">
        <v>33</v>
      </c>
      <c r="S6" s="42" t="s">
        <v>34</v>
      </c>
      <c r="T6" s="11" t="s">
        <v>8</v>
      </c>
      <c r="U6" s="12" t="s">
        <v>4</v>
      </c>
      <c r="V6" s="13" t="s">
        <v>9</v>
      </c>
    </row>
    <row r="7" spans="1:50" ht="12.75" customHeight="1" x14ac:dyDescent="0.2">
      <c r="A7" s="14" t="s">
        <v>83</v>
      </c>
      <c r="B7" s="85">
        <v>-87199</v>
      </c>
      <c r="C7" s="53"/>
      <c r="D7" s="53">
        <f t="shared" ref="D7:D15" si="0">B7-C7</f>
        <v>-87199</v>
      </c>
      <c r="E7" s="54">
        <f>D7</f>
        <v>-87199</v>
      </c>
      <c r="F7" s="53"/>
      <c r="G7" s="55"/>
      <c r="H7" s="55"/>
      <c r="I7" s="55"/>
      <c r="J7" s="55"/>
      <c r="K7" s="55"/>
      <c r="L7" s="56"/>
      <c r="M7" s="55"/>
      <c r="N7" s="55"/>
      <c r="O7" s="55"/>
      <c r="P7" s="55"/>
      <c r="Q7" s="55"/>
      <c r="R7" s="55"/>
      <c r="S7" s="57"/>
      <c r="T7" s="58"/>
      <c r="U7" s="56"/>
      <c r="V7" s="98">
        <f>D7-SUM(E7:U7)</f>
        <v>0</v>
      </c>
      <c r="W7" s="17"/>
      <c r="X7" s="17"/>
      <c r="Y7" s="1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2.75" customHeight="1" x14ac:dyDescent="0.2">
      <c r="A8" s="18" t="s">
        <v>35</v>
      </c>
      <c r="B8" s="85">
        <v>-3449</v>
      </c>
      <c r="C8" s="53"/>
      <c r="D8" s="53">
        <f t="shared" si="0"/>
        <v>-3449</v>
      </c>
      <c r="E8" s="59"/>
      <c r="F8" s="53"/>
      <c r="G8" s="55"/>
      <c r="H8" s="55">
        <f>D8</f>
        <v>-3449</v>
      </c>
      <c r="I8" s="55"/>
      <c r="J8" s="55"/>
      <c r="K8" s="55"/>
      <c r="L8" s="56"/>
      <c r="M8" s="55"/>
      <c r="N8" s="55"/>
      <c r="O8" s="55"/>
      <c r="P8" s="55"/>
      <c r="Q8" s="55"/>
      <c r="R8" s="55"/>
      <c r="S8" s="60"/>
      <c r="T8" s="58"/>
      <c r="U8" s="56"/>
      <c r="V8" s="99">
        <f>D8-SUM(E8:U8)</f>
        <v>0</v>
      </c>
      <c r="W8" s="17"/>
      <c r="X8" s="17"/>
      <c r="Y8" s="1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2.75" customHeight="1" x14ac:dyDescent="0.2">
      <c r="A9" s="18" t="s">
        <v>95</v>
      </c>
      <c r="B9" s="85">
        <v>-29204</v>
      </c>
      <c r="C9" s="53"/>
      <c r="D9" s="61">
        <f t="shared" si="0"/>
        <v>-29204</v>
      </c>
      <c r="E9" s="60"/>
      <c r="F9" s="53"/>
      <c r="G9" s="53">
        <f>D9</f>
        <v>-29204</v>
      </c>
      <c r="H9" s="55"/>
      <c r="I9" s="55"/>
      <c r="J9" s="55"/>
      <c r="K9" s="55"/>
      <c r="L9" s="56"/>
      <c r="M9" s="55"/>
      <c r="N9" s="55"/>
      <c r="O9" s="55"/>
      <c r="P9" s="55"/>
      <c r="Q9" s="55"/>
      <c r="R9" s="55"/>
      <c r="S9" s="57"/>
      <c r="T9" s="58"/>
      <c r="U9" s="56"/>
      <c r="V9" s="99">
        <f>D9-SUM(E9:U9)</f>
        <v>0</v>
      </c>
      <c r="W9" s="17"/>
      <c r="X9" s="17"/>
      <c r="Y9" s="1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2.75" customHeight="1" x14ac:dyDescent="0.2">
      <c r="A10" s="18"/>
      <c r="B10" s="85"/>
      <c r="C10" s="53"/>
      <c r="D10" s="53"/>
      <c r="E10" s="59"/>
      <c r="F10" s="53"/>
      <c r="G10" s="55"/>
      <c r="H10" s="55"/>
      <c r="I10" s="55"/>
      <c r="J10" s="55"/>
      <c r="K10" s="55"/>
      <c r="L10" s="56"/>
      <c r="M10" s="55"/>
      <c r="N10" s="55"/>
      <c r="O10" s="55"/>
      <c r="P10" s="55"/>
      <c r="Q10" s="55"/>
      <c r="R10" s="55"/>
      <c r="S10" s="57"/>
      <c r="T10" s="58"/>
      <c r="U10" s="56"/>
      <c r="V10" s="99">
        <f>D10-SUM(E10:U10)</f>
        <v>0</v>
      </c>
      <c r="W10" s="17"/>
      <c r="X10" s="17"/>
      <c r="Y10" s="1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2.75" customHeight="1" x14ac:dyDescent="0.2">
      <c r="A11" s="19" t="s">
        <v>10</v>
      </c>
      <c r="B11" s="85"/>
      <c r="C11" s="53"/>
      <c r="D11" s="53"/>
      <c r="E11" s="59"/>
      <c r="F11" s="53"/>
      <c r="G11" s="55"/>
      <c r="H11" s="55"/>
      <c r="I11" s="55"/>
      <c r="J11" s="55"/>
      <c r="K11" s="55"/>
      <c r="L11" s="62"/>
      <c r="M11" s="63"/>
      <c r="N11" s="63"/>
      <c r="O11" s="63"/>
      <c r="P11" s="63"/>
      <c r="Q11" s="63"/>
      <c r="R11" s="63"/>
      <c r="S11" s="64"/>
      <c r="T11" s="58"/>
      <c r="U11" s="56"/>
      <c r="V11" s="99">
        <f>D11-SUM(E11:U11)</f>
        <v>0</v>
      </c>
      <c r="W11" s="17"/>
      <c r="X11" s="17"/>
      <c r="Y11" s="1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2.75" customHeight="1" x14ac:dyDescent="0.2">
      <c r="A12" s="18" t="s">
        <v>87</v>
      </c>
      <c r="B12" s="85">
        <v>3360</v>
      </c>
      <c r="C12" s="53"/>
      <c r="D12" s="53">
        <f t="shared" si="0"/>
        <v>3360</v>
      </c>
      <c r="E12" s="59"/>
      <c r="F12" s="53"/>
      <c r="G12" s="60"/>
      <c r="H12" s="55"/>
      <c r="I12" s="55"/>
      <c r="J12" s="55">
        <f>D12</f>
        <v>3360</v>
      </c>
      <c r="K12" s="55"/>
      <c r="L12" s="62"/>
      <c r="M12" s="63"/>
      <c r="N12" s="63"/>
      <c r="O12" s="63"/>
      <c r="P12" s="63"/>
      <c r="Q12" s="63"/>
      <c r="R12" s="63"/>
      <c r="S12" s="64"/>
      <c r="T12" s="58"/>
      <c r="U12" s="56"/>
      <c r="V12" s="99">
        <f>D12-SUM(E12:U12)</f>
        <v>0</v>
      </c>
      <c r="W12" s="17"/>
      <c r="X12" s="17"/>
      <c r="Y12" s="1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2.75" customHeight="1" x14ac:dyDescent="0.2">
      <c r="A13" s="18" t="s">
        <v>88</v>
      </c>
      <c r="B13" s="85">
        <v>16473</v>
      </c>
      <c r="C13" s="53"/>
      <c r="D13" s="53">
        <f t="shared" si="0"/>
        <v>16473</v>
      </c>
      <c r="E13" s="59"/>
      <c r="F13" s="53"/>
      <c r="G13" s="60"/>
      <c r="H13" s="55"/>
      <c r="I13" s="55"/>
      <c r="J13" s="55">
        <f t="shared" ref="J13" si="1">D13</f>
        <v>16473</v>
      </c>
      <c r="K13" s="55"/>
      <c r="L13" s="62"/>
      <c r="M13" s="63"/>
      <c r="N13" s="63"/>
      <c r="O13" s="63"/>
      <c r="P13" s="63"/>
      <c r="Q13" s="63"/>
      <c r="R13" s="63"/>
      <c r="S13" s="61"/>
      <c r="T13" s="58"/>
      <c r="U13" s="56"/>
      <c r="V13" s="99">
        <f>D13-SUM(E13:U13)</f>
        <v>0</v>
      </c>
      <c r="W13" s="17"/>
      <c r="X13" s="17"/>
      <c r="Y13" s="1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2.75" customHeight="1" x14ac:dyDescent="0.2">
      <c r="A14" s="20" t="s">
        <v>94</v>
      </c>
      <c r="B14" s="85">
        <v>61736</v>
      </c>
      <c r="C14" s="53"/>
      <c r="D14" s="53">
        <f t="shared" si="0"/>
        <v>61736</v>
      </c>
      <c r="E14" s="56"/>
      <c r="F14" s="55"/>
      <c r="G14" s="60"/>
      <c r="H14" s="55"/>
      <c r="I14" s="55"/>
      <c r="J14" s="55">
        <f>D14-55689</f>
        <v>6047</v>
      </c>
      <c r="K14" s="55"/>
      <c r="L14" s="56"/>
      <c r="M14" s="55"/>
      <c r="N14" s="55"/>
      <c r="O14" s="55"/>
      <c r="P14" s="55"/>
      <c r="Q14" s="55"/>
      <c r="R14" s="55"/>
      <c r="S14" s="57"/>
      <c r="T14" s="58"/>
      <c r="U14" s="56">
        <v>55689</v>
      </c>
      <c r="V14" s="99">
        <f>D14-SUM(E14:U14)</f>
        <v>0</v>
      </c>
      <c r="W14" s="17"/>
      <c r="X14" s="17"/>
      <c r="Y14" s="1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2.75" customHeight="1" x14ac:dyDescent="0.2">
      <c r="A15" s="18"/>
      <c r="B15" s="85"/>
      <c r="C15" s="53"/>
      <c r="D15" s="53"/>
      <c r="E15" s="56"/>
      <c r="F15" s="55"/>
      <c r="G15" s="53"/>
      <c r="H15" s="53"/>
      <c r="I15" s="55"/>
      <c r="J15" s="55"/>
      <c r="K15" s="55"/>
      <c r="L15" s="56"/>
      <c r="M15" s="55"/>
      <c r="N15" s="55"/>
      <c r="O15" s="55"/>
      <c r="P15" s="55"/>
      <c r="Q15" s="55"/>
      <c r="R15" s="55"/>
      <c r="S15" s="57"/>
      <c r="T15" s="58"/>
      <c r="U15" s="56"/>
      <c r="V15" s="99">
        <f t="shared" ref="V9:V30" si="2">D15-SUM(E15:U15)</f>
        <v>0</v>
      </c>
      <c r="W15" s="17"/>
      <c r="X15" s="17"/>
      <c r="Y15" s="1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2.75" customHeight="1" x14ac:dyDescent="0.2">
      <c r="A16" s="18" t="s">
        <v>43</v>
      </c>
      <c r="B16" s="85">
        <f>SUM(B7:B14)</f>
        <v>-38283</v>
      </c>
      <c r="C16" s="53"/>
      <c r="D16" s="53">
        <f t="shared" ref="D16:D18" si="3">B16-C16</f>
        <v>-38283</v>
      </c>
      <c r="E16" s="56"/>
      <c r="F16" s="55"/>
      <c r="G16" s="53"/>
      <c r="H16" s="53"/>
      <c r="I16" s="55"/>
      <c r="J16" s="55"/>
      <c r="K16" s="55"/>
      <c r="L16" s="56"/>
      <c r="M16" s="55"/>
      <c r="N16" s="55"/>
      <c r="O16" s="55"/>
      <c r="P16" s="55"/>
      <c r="Q16" s="55"/>
      <c r="R16" s="55"/>
      <c r="S16" s="57"/>
      <c r="T16" s="58"/>
      <c r="U16" s="56">
        <v>-38283</v>
      </c>
      <c r="V16" s="99">
        <f t="shared" si="2"/>
        <v>0</v>
      </c>
      <c r="W16" s="17"/>
      <c r="X16" s="17"/>
      <c r="Y16" s="1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ht="12.75" customHeight="1" x14ac:dyDescent="0.2">
      <c r="A17" s="18"/>
      <c r="B17" s="85"/>
      <c r="C17" s="53"/>
      <c r="D17" s="53"/>
      <c r="E17" s="56"/>
      <c r="F17" s="55"/>
      <c r="G17" s="53"/>
      <c r="H17" s="53"/>
      <c r="I17" s="55"/>
      <c r="J17" s="55"/>
      <c r="K17" s="55"/>
      <c r="L17" s="56"/>
      <c r="M17" s="55"/>
      <c r="N17" s="55"/>
      <c r="O17" s="55"/>
      <c r="P17" s="55"/>
      <c r="Q17" s="55"/>
      <c r="R17" s="55"/>
      <c r="S17" s="57"/>
      <c r="T17" s="58"/>
      <c r="U17" s="56"/>
      <c r="V17" s="99">
        <f t="shared" si="2"/>
        <v>0</v>
      </c>
      <c r="W17" s="17"/>
      <c r="X17" s="17"/>
      <c r="Y17" s="1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ht="12.75" customHeight="1" x14ac:dyDescent="0.2">
      <c r="A18" s="19" t="s">
        <v>11</v>
      </c>
      <c r="B18" s="85"/>
      <c r="C18" s="53"/>
      <c r="D18" s="53"/>
      <c r="E18" s="56"/>
      <c r="F18" s="55"/>
      <c r="G18" s="53"/>
      <c r="H18" s="53"/>
      <c r="I18" s="55"/>
      <c r="J18" s="55"/>
      <c r="K18" s="55"/>
      <c r="L18" s="56"/>
      <c r="M18" s="55"/>
      <c r="N18" s="55"/>
      <c r="O18" s="55"/>
      <c r="P18" s="55"/>
      <c r="Q18" s="55"/>
      <c r="R18" s="55"/>
      <c r="S18" s="57"/>
      <c r="T18" s="58"/>
      <c r="U18" s="56"/>
      <c r="V18" s="99">
        <f t="shared" si="2"/>
        <v>0</v>
      </c>
      <c r="W18" s="17"/>
      <c r="X18" s="17"/>
      <c r="Y18" s="1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2.75" customHeight="1" x14ac:dyDescent="0.2">
      <c r="A19" s="18" t="s">
        <v>84</v>
      </c>
      <c r="B19" s="85">
        <v>169079</v>
      </c>
      <c r="C19" s="85">
        <v>131905</v>
      </c>
      <c r="D19" s="53">
        <f>B19-C19</f>
        <v>37174</v>
      </c>
      <c r="E19" s="56"/>
      <c r="F19" s="55"/>
      <c r="G19" s="53"/>
      <c r="H19" s="53"/>
      <c r="I19" s="55"/>
      <c r="J19" s="55"/>
      <c r="K19" s="55"/>
      <c r="L19" s="56"/>
      <c r="M19" s="55"/>
      <c r="N19" s="55"/>
      <c r="O19" s="55"/>
      <c r="P19" s="55"/>
      <c r="Q19" s="55"/>
      <c r="R19" s="55"/>
      <c r="S19" s="57"/>
      <c r="T19" s="58">
        <f>D19</f>
        <v>37174</v>
      </c>
      <c r="U19" s="56"/>
      <c r="V19" s="99">
        <f t="shared" si="2"/>
        <v>0</v>
      </c>
      <c r="W19" s="17"/>
      <c r="X19" s="17"/>
      <c r="Y19" s="1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ht="12.75" customHeight="1" x14ac:dyDescent="0.2">
      <c r="A20" s="18" t="s">
        <v>89</v>
      </c>
      <c r="B20" s="85">
        <v>633970</v>
      </c>
      <c r="C20" s="85">
        <v>478803</v>
      </c>
      <c r="D20" s="53">
        <f t="shared" ref="D20:D23" si="4">B20-C20</f>
        <v>155167</v>
      </c>
      <c r="E20" s="56"/>
      <c r="F20" s="55"/>
      <c r="G20" s="53"/>
      <c r="H20" s="53"/>
      <c r="I20" s="55"/>
      <c r="J20" s="55"/>
      <c r="K20" s="55"/>
      <c r="L20" s="56">
        <f>-362784</f>
        <v>-362784</v>
      </c>
      <c r="M20" s="55"/>
      <c r="N20" s="55"/>
      <c r="O20" s="55"/>
      <c r="P20" s="55">
        <v>517951</v>
      </c>
      <c r="Q20" s="55"/>
      <c r="R20" s="55"/>
      <c r="S20" s="57"/>
      <c r="T20" s="58"/>
      <c r="U20" s="56"/>
      <c r="V20" s="99">
        <f t="shared" si="2"/>
        <v>0</v>
      </c>
      <c r="W20" s="17"/>
      <c r="X20" s="17"/>
      <c r="Y20" s="1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ht="12.75" customHeight="1" x14ac:dyDescent="0.2">
      <c r="A21" s="18" t="s">
        <v>92</v>
      </c>
      <c r="B21" s="85">
        <v>-52831</v>
      </c>
      <c r="C21" s="92">
        <v>0</v>
      </c>
      <c r="D21" s="53">
        <f t="shared" si="4"/>
        <v>-52831</v>
      </c>
      <c r="E21" s="56"/>
      <c r="F21" s="55"/>
      <c r="G21" s="53"/>
      <c r="H21" s="53"/>
      <c r="I21" s="55"/>
      <c r="J21" s="55"/>
      <c r="K21" s="55"/>
      <c r="L21" s="56"/>
      <c r="M21" s="55"/>
      <c r="N21" s="55"/>
      <c r="O21" s="55"/>
      <c r="P21" s="55"/>
      <c r="Q21" s="55"/>
      <c r="R21" s="55"/>
      <c r="S21" s="57"/>
      <c r="T21" s="58"/>
      <c r="U21" s="56">
        <v>-52831</v>
      </c>
      <c r="V21" s="99">
        <f t="shared" si="2"/>
        <v>0</v>
      </c>
      <c r="W21" s="17"/>
      <c r="X21" s="17"/>
      <c r="Y21" s="1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ht="12.75" customHeight="1" x14ac:dyDescent="0.2">
      <c r="A22" s="18" t="s">
        <v>90</v>
      </c>
      <c r="B22" s="85">
        <v>28078</v>
      </c>
      <c r="C22" s="85">
        <v>22536</v>
      </c>
      <c r="D22" s="53">
        <f t="shared" si="4"/>
        <v>5542</v>
      </c>
      <c r="E22" s="56"/>
      <c r="F22" s="55"/>
      <c r="G22" s="53"/>
      <c r="H22" s="53"/>
      <c r="I22" s="55"/>
      <c r="J22" s="55"/>
      <c r="K22" s="55"/>
      <c r="L22" s="56"/>
      <c r="M22" s="55"/>
      <c r="N22" s="55"/>
      <c r="O22" s="55"/>
      <c r="P22" s="55">
        <v>5542</v>
      </c>
      <c r="Q22" s="55"/>
      <c r="R22" s="55"/>
      <c r="S22" s="57"/>
      <c r="T22" s="58"/>
      <c r="U22" s="56"/>
      <c r="V22" s="99">
        <f t="shared" si="2"/>
        <v>0</v>
      </c>
      <c r="W22" s="17"/>
      <c r="X22" s="17"/>
      <c r="Y22" s="1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ht="12.75" customHeight="1" x14ac:dyDescent="0.2">
      <c r="A23" s="18" t="s">
        <v>91</v>
      </c>
      <c r="B23" s="85">
        <v>-19424</v>
      </c>
      <c r="C23" s="85">
        <v>-16566</v>
      </c>
      <c r="D23" s="53">
        <f t="shared" si="4"/>
        <v>-2858</v>
      </c>
      <c r="E23" s="56"/>
      <c r="F23" s="55"/>
      <c r="G23" s="53"/>
      <c r="H23" s="53"/>
      <c r="I23" s="55"/>
      <c r="J23" s="55"/>
      <c r="K23" s="55"/>
      <c r="L23" s="56"/>
      <c r="M23" s="55"/>
      <c r="N23" s="55"/>
      <c r="O23" s="55"/>
      <c r="P23" s="55"/>
      <c r="Q23" s="55"/>
      <c r="R23" s="55"/>
      <c r="S23" s="57"/>
      <c r="T23" s="58"/>
      <c r="U23" s="56">
        <f>D23</f>
        <v>-2858</v>
      </c>
      <c r="V23" s="99">
        <f t="shared" si="2"/>
        <v>0</v>
      </c>
      <c r="W23" s="17"/>
      <c r="X23" s="17"/>
      <c r="Y23" s="1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ht="12.75" customHeight="1" x14ac:dyDescent="0.2">
      <c r="A24" s="18"/>
      <c r="B24" s="85"/>
      <c r="C24" s="85"/>
      <c r="D24" s="53"/>
      <c r="E24" s="56"/>
      <c r="F24" s="55"/>
      <c r="G24" s="53"/>
      <c r="H24" s="53"/>
      <c r="I24" s="55"/>
      <c r="J24" s="55"/>
      <c r="K24" s="55"/>
      <c r="L24" s="56"/>
      <c r="M24" s="55"/>
      <c r="N24" s="55"/>
      <c r="O24" s="55"/>
      <c r="P24" s="55"/>
      <c r="Q24" s="55"/>
      <c r="R24" s="55"/>
      <c r="S24" s="57"/>
      <c r="T24" s="58"/>
      <c r="U24" s="56"/>
      <c r="V24" s="99">
        <f t="shared" si="2"/>
        <v>0</v>
      </c>
      <c r="W24" s="17"/>
      <c r="X24" s="17"/>
      <c r="Y24" s="1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ht="12.75" customHeight="1" x14ac:dyDescent="0.2">
      <c r="A25" s="19" t="s">
        <v>12</v>
      </c>
      <c r="B25" s="85"/>
      <c r="C25" s="85"/>
      <c r="D25" s="53"/>
      <c r="E25" s="56"/>
      <c r="F25" s="55"/>
      <c r="G25" s="53"/>
      <c r="H25" s="53"/>
      <c r="I25" s="55"/>
      <c r="J25" s="55"/>
      <c r="K25" s="55"/>
      <c r="L25" s="56"/>
      <c r="M25" s="55"/>
      <c r="N25" s="55"/>
      <c r="O25" s="55"/>
      <c r="P25" s="55"/>
      <c r="Q25" s="55"/>
      <c r="R25" s="55"/>
      <c r="S25" s="57"/>
      <c r="T25" s="58"/>
      <c r="U25" s="56"/>
      <c r="V25" s="99">
        <f t="shared" si="2"/>
        <v>0</v>
      </c>
      <c r="W25" s="17"/>
      <c r="X25" s="17"/>
      <c r="Y25" s="1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ht="12.75" customHeight="1" x14ac:dyDescent="0.2">
      <c r="A26" s="18" t="s">
        <v>85</v>
      </c>
      <c r="B26" s="85">
        <v>-5018</v>
      </c>
      <c r="C26" s="92">
        <v>0</v>
      </c>
      <c r="D26" s="53">
        <f t="shared" ref="D25:D31" si="5">B26-C26</f>
        <v>-5018</v>
      </c>
      <c r="E26" s="56"/>
      <c r="F26" s="55"/>
      <c r="G26" s="53"/>
      <c r="H26" s="53"/>
      <c r="I26" s="55"/>
      <c r="J26" s="55">
        <f>-2978-2040</f>
        <v>-5018</v>
      </c>
      <c r="K26" s="55"/>
      <c r="L26" s="56"/>
      <c r="M26" s="55"/>
      <c r="N26" s="55"/>
      <c r="O26" s="55"/>
      <c r="P26" s="55"/>
      <c r="Q26" s="55"/>
      <c r="R26" s="55"/>
      <c r="S26" s="57"/>
      <c r="T26" s="58"/>
      <c r="U26" s="56"/>
      <c r="V26" s="99">
        <f t="shared" si="2"/>
        <v>0</v>
      </c>
      <c r="W26" s="17"/>
      <c r="X26" s="17"/>
      <c r="Y26" s="1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ht="12.75" customHeight="1" x14ac:dyDescent="0.2">
      <c r="A27" s="18" t="s">
        <v>7</v>
      </c>
      <c r="B27" s="85">
        <v>-6144</v>
      </c>
      <c r="C27" s="85">
        <v>-1660</v>
      </c>
      <c r="D27" s="53">
        <f>B27-C27</f>
        <v>-4484</v>
      </c>
      <c r="E27" s="56"/>
      <c r="F27" s="55"/>
      <c r="G27" s="53"/>
      <c r="H27" s="53"/>
      <c r="I27" s="55">
        <f>D27</f>
        <v>-4484</v>
      </c>
      <c r="J27" s="55"/>
      <c r="K27" s="55"/>
      <c r="L27" s="56"/>
      <c r="M27" s="55"/>
      <c r="N27" s="55"/>
      <c r="O27" s="55"/>
      <c r="P27" s="55"/>
      <c r="Q27" s="55"/>
      <c r="R27" s="55"/>
      <c r="S27" s="57"/>
      <c r="T27" s="58"/>
      <c r="U27" s="56"/>
      <c r="V27" s="99">
        <f t="shared" si="2"/>
        <v>0</v>
      </c>
      <c r="W27" s="17"/>
      <c r="X27" s="17"/>
      <c r="Y27" s="1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ht="12.75" customHeight="1" x14ac:dyDescent="0.2">
      <c r="A28" s="18"/>
      <c r="B28" s="85"/>
      <c r="C28" s="85"/>
      <c r="D28" s="53"/>
      <c r="E28" s="56"/>
      <c r="F28" s="55"/>
      <c r="G28" s="53"/>
      <c r="H28" s="53"/>
      <c r="I28" s="55"/>
      <c r="J28" s="55"/>
      <c r="K28" s="55"/>
      <c r="L28" s="56"/>
      <c r="M28" s="55"/>
      <c r="N28" s="55"/>
      <c r="O28" s="55"/>
      <c r="P28" s="55"/>
      <c r="Q28" s="55"/>
      <c r="R28" s="55"/>
      <c r="S28" s="57"/>
      <c r="T28" s="58"/>
      <c r="U28" s="56"/>
      <c r="V28" s="99">
        <f t="shared" si="2"/>
        <v>0</v>
      </c>
      <c r="W28" s="17"/>
      <c r="X28" s="17"/>
      <c r="Y28" s="1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12.75" customHeight="1" x14ac:dyDescent="0.2">
      <c r="A29" s="19" t="s">
        <v>13</v>
      </c>
      <c r="B29" s="85"/>
      <c r="C29" s="85"/>
      <c r="D29" s="53"/>
      <c r="E29" s="56"/>
      <c r="F29" s="55"/>
      <c r="G29" s="53"/>
      <c r="H29" s="53"/>
      <c r="I29" s="55"/>
      <c r="J29" s="55"/>
      <c r="K29" s="55"/>
      <c r="L29" s="56"/>
      <c r="M29" s="55"/>
      <c r="N29" s="55"/>
      <c r="O29" s="55"/>
      <c r="P29" s="55"/>
      <c r="Q29" s="55"/>
      <c r="R29" s="55"/>
      <c r="S29" s="57"/>
      <c r="T29" s="58"/>
      <c r="U29" s="56"/>
      <c r="V29" s="99">
        <f t="shared" si="2"/>
        <v>0</v>
      </c>
      <c r="W29" s="17"/>
      <c r="X29" s="17"/>
      <c r="Y29" s="1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ht="12.75" customHeight="1" x14ac:dyDescent="0.2">
      <c r="A30" s="18" t="s">
        <v>86</v>
      </c>
      <c r="B30" s="85">
        <v>-413577</v>
      </c>
      <c r="C30" s="85">
        <v>-319168</v>
      </c>
      <c r="D30" s="53">
        <f t="shared" si="5"/>
        <v>-94409</v>
      </c>
      <c r="E30" s="56"/>
      <c r="F30" s="55"/>
      <c r="G30" s="53"/>
      <c r="H30" s="53"/>
      <c r="I30" s="55"/>
      <c r="J30" s="55"/>
      <c r="K30" s="55"/>
      <c r="L30" s="56"/>
      <c r="M30" s="55"/>
      <c r="N30" s="55"/>
      <c r="O30" s="55">
        <v>-94409</v>
      </c>
      <c r="P30" s="55"/>
      <c r="Q30" s="55"/>
      <c r="R30" s="60"/>
      <c r="S30" s="57"/>
      <c r="T30" s="58"/>
      <c r="U30" s="56"/>
      <c r="V30" s="99">
        <f t="shared" si="2"/>
        <v>0</v>
      </c>
      <c r="W30" s="17"/>
      <c r="X30" s="17"/>
      <c r="Y30" s="1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1:50" ht="12.75" customHeight="1" x14ac:dyDescent="0.2">
      <c r="A31" s="18" t="s">
        <v>93</v>
      </c>
      <c r="B31" s="85">
        <v>-334133</v>
      </c>
      <c r="C31" s="85">
        <v>-295850</v>
      </c>
      <c r="D31" s="53">
        <f t="shared" si="5"/>
        <v>-38283</v>
      </c>
      <c r="E31" s="56"/>
      <c r="F31" s="55"/>
      <c r="G31" s="53"/>
      <c r="H31" s="53"/>
      <c r="I31" s="55"/>
      <c r="J31" s="55"/>
      <c r="K31" s="55"/>
      <c r="L31" s="56"/>
      <c r="M31" s="55"/>
      <c r="N31" s="55"/>
      <c r="O31" s="55"/>
      <c r="P31" s="55"/>
      <c r="Q31" s="55"/>
      <c r="R31" s="55"/>
      <c r="S31" s="57"/>
      <c r="T31" s="58"/>
      <c r="U31" s="56">
        <v>38283</v>
      </c>
      <c r="V31" s="99">
        <f>D31+SUM(E31:U31)</f>
        <v>0</v>
      </c>
      <c r="W31" s="17"/>
      <c r="X31" s="17"/>
      <c r="Y31" s="1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ht="12.75" customHeight="1" x14ac:dyDescent="0.2">
      <c r="A32" s="21"/>
      <c r="B32" s="65"/>
      <c r="C32" s="65"/>
      <c r="D32" s="66"/>
      <c r="E32" s="67"/>
      <c r="F32" s="65"/>
      <c r="G32" s="65"/>
      <c r="H32" s="65"/>
      <c r="I32" s="65"/>
      <c r="J32" s="65"/>
      <c r="K32" s="65"/>
      <c r="L32" s="67"/>
      <c r="M32" s="65"/>
      <c r="N32" s="65"/>
      <c r="O32" s="65"/>
      <c r="P32" s="65"/>
      <c r="Q32" s="65"/>
      <c r="R32" s="65"/>
      <c r="S32" s="65"/>
      <c r="T32" s="67"/>
      <c r="U32" s="68"/>
      <c r="V32" s="100"/>
      <c r="W32" s="17"/>
      <c r="X32" s="17"/>
      <c r="Y32" s="1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2.75" customHeight="1" x14ac:dyDescent="0.2">
      <c r="A33" s="22" t="s">
        <v>14</v>
      </c>
      <c r="B33" s="84">
        <f>SUM(B7:B14)-SUM(B19:B31)-B16</f>
        <v>0</v>
      </c>
      <c r="C33" s="84">
        <f>SUM(C7:C32)</f>
        <v>0</v>
      </c>
      <c r="D33" s="84">
        <f>SUM(D7:D14)-SUM(D19:D31)-D16</f>
        <v>0</v>
      </c>
      <c r="E33" s="69">
        <f t="shared" ref="C33:S33" si="6">SUM(E7:E32)</f>
        <v>-87199</v>
      </c>
      <c r="F33" s="83">
        <f t="shared" si="6"/>
        <v>0</v>
      </c>
      <c r="G33" s="70">
        <f>SUM(G7:G32)</f>
        <v>-29204</v>
      </c>
      <c r="H33" s="70">
        <f t="shared" si="6"/>
        <v>-3449</v>
      </c>
      <c r="I33" s="70">
        <f t="shared" si="6"/>
        <v>-4484</v>
      </c>
      <c r="J33" s="70">
        <f>SUM(J7:J32)</f>
        <v>20862</v>
      </c>
      <c r="K33" s="83">
        <f t="shared" si="6"/>
        <v>0</v>
      </c>
      <c r="L33" s="69">
        <f t="shared" si="6"/>
        <v>-362784</v>
      </c>
      <c r="M33" s="83">
        <f t="shared" si="6"/>
        <v>0</v>
      </c>
      <c r="N33" s="83">
        <f t="shared" si="6"/>
        <v>0</v>
      </c>
      <c r="O33" s="70">
        <f t="shared" si="6"/>
        <v>-94409</v>
      </c>
      <c r="P33" s="70">
        <f t="shared" si="6"/>
        <v>523493</v>
      </c>
      <c r="Q33" s="83">
        <f t="shared" si="6"/>
        <v>0</v>
      </c>
      <c r="R33" s="83">
        <f t="shared" si="6"/>
        <v>0</v>
      </c>
      <c r="S33" s="83">
        <f t="shared" si="6"/>
        <v>0</v>
      </c>
      <c r="T33" s="69">
        <f>SUM(T9:T32)</f>
        <v>37174</v>
      </c>
      <c r="U33" s="82">
        <f>SUM(U9:U32)</f>
        <v>0</v>
      </c>
      <c r="V33" s="101">
        <f>D33-SUM(E33:U33)</f>
        <v>0</v>
      </c>
      <c r="W33" s="17" t="s">
        <v>14</v>
      </c>
      <c r="X33" s="17"/>
      <c r="Y33" s="1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2.75" customHeight="1" x14ac:dyDescent="0.2">
      <c r="A34" s="7"/>
      <c r="B34" s="17"/>
      <c r="C34" s="17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7"/>
      <c r="U34" s="17"/>
      <c r="V34" s="17"/>
      <c r="W34" s="17"/>
      <c r="X34" s="17"/>
      <c r="Y34" s="1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2.75" customHeight="1" x14ac:dyDescent="0.2">
      <c r="A35" s="52" t="s">
        <v>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2.75" customHeight="1" x14ac:dyDescent="0.2">
      <c r="A36" s="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2.75" customHeight="1" x14ac:dyDescent="0.2">
      <c r="A37" s="25" t="s">
        <v>15</v>
      </c>
      <c r="B37" s="17"/>
      <c r="C37" s="17"/>
      <c r="D37" s="17"/>
      <c r="E37" s="44"/>
      <c r="F37" s="16"/>
      <c r="G37" s="16"/>
      <c r="H37" s="16"/>
      <c r="I37" s="16"/>
      <c r="J37" s="16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2.75" customHeight="1" x14ac:dyDescent="0.2">
      <c r="A38" s="48"/>
      <c r="B38" s="17"/>
      <c r="C38" s="17"/>
      <c r="D38" s="17"/>
      <c r="E38" s="44"/>
      <c r="F38" s="16"/>
      <c r="G38" s="16"/>
      <c r="H38" s="16"/>
      <c r="I38" s="16"/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2.75" customHeight="1" x14ac:dyDescent="0.2">
      <c r="A39" s="48" t="s">
        <v>36</v>
      </c>
      <c r="B39" s="29"/>
      <c r="C39" s="17"/>
      <c r="D39" s="17"/>
      <c r="E39" s="44"/>
      <c r="F39" s="16"/>
      <c r="G39" s="16"/>
      <c r="H39" s="16"/>
      <c r="I39" s="16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2.75" customHeight="1" x14ac:dyDescent="0.2">
      <c r="A40" s="26" t="s">
        <v>20</v>
      </c>
      <c r="B40" s="27">
        <f>-E33</f>
        <v>87199</v>
      </c>
      <c r="C40" s="17"/>
      <c r="D40" s="17"/>
      <c r="E40" s="45"/>
      <c r="F40" s="45"/>
      <c r="G40" s="45"/>
      <c r="H40" s="45"/>
      <c r="I40" s="15"/>
      <c r="J40" s="15"/>
      <c r="K40" s="15"/>
      <c r="L40" s="17"/>
      <c r="M40" s="17"/>
      <c r="N40" s="17"/>
      <c r="O40" s="17"/>
      <c r="P40" s="17"/>
      <c r="Q40" s="17"/>
      <c r="R40" s="17"/>
      <c r="S40" s="7"/>
      <c r="T40" s="17"/>
      <c r="U40" s="17"/>
      <c r="V40" s="17"/>
      <c r="W40" s="17"/>
      <c r="X40" s="17"/>
      <c r="Y40" s="1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2.75" customHeight="1" x14ac:dyDescent="0.2">
      <c r="A41" s="26" t="s">
        <v>98</v>
      </c>
      <c r="B41" s="95">
        <f>-F33</f>
        <v>0</v>
      </c>
      <c r="C41" s="17"/>
      <c r="D41" s="17"/>
      <c r="E41" s="45"/>
      <c r="F41" s="45"/>
      <c r="G41" s="45"/>
      <c r="H41" s="45"/>
      <c r="I41" s="15"/>
      <c r="J41" s="15"/>
      <c r="K41" s="15"/>
      <c r="L41" s="17"/>
      <c r="M41" s="17"/>
      <c r="N41" s="17"/>
      <c r="O41" s="17"/>
      <c r="P41" s="17"/>
      <c r="Q41" s="17"/>
      <c r="R41" s="17"/>
      <c r="S41" s="7"/>
      <c r="T41" s="17"/>
      <c r="U41" s="17"/>
      <c r="V41" s="17"/>
      <c r="W41" s="17"/>
      <c r="X41" s="17"/>
      <c r="Y41" s="1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2.75" customHeight="1" x14ac:dyDescent="0.2">
      <c r="A42" s="26" t="s">
        <v>22</v>
      </c>
      <c r="B42" s="27">
        <f>-G33</f>
        <v>29204</v>
      </c>
      <c r="C42" s="17"/>
      <c r="D42" s="17"/>
      <c r="E42" s="45"/>
      <c r="F42" s="45"/>
      <c r="G42" s="45"/>
      <c r="H42" s="45"/>
      <c r="I42" s="15"/>
      <c r="J42" s="15"/>
      <c r="K42" s="15"/>
      <c r="L42" s="17"/>
      <c r="M42" s="17"/>
      <c r="N42" s="17"/>
      <c r="O42" s="17"/>
      <c r="P42" s="17"/>
      <c r="Q42" s="17"/>
      <c r="R42" s="17"/>
      <c r="S42" s="7"/>
      <c r="T42" s="17"/>
      <c r="U42" s="17"/>
      <c r="V42" s="17"/>
      <c r="W42" s="17"/>
      <c r="X42" s="17"/>
      <c r="Y42" s="1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2.75" customHeight="1" x14ac:dyDescent="0.2">
      <c r="A43" s="26" t="s">
        <v>23</v>
      </c>
      <c r="B43" s="27">
        <f>-H33</f>
        <v>3449</v>
      </c>
      <c r="C43" s="17"/>
      <c r="D43" s="17"/>
      <c r="E43" s="45"/>
      <c r="F43" s="45"/>
      <c r="G43" s="45"/>
      <c r="H43" s="45"/>
      <c r="I43" s="15"/>
      <c r="J43" s="15"/>
      <c r="K43" s="15"/>
      <c r="L43" s="17"/>
      <c r="M43" s="17"/>
      <c r="N43" s="17"/>
      <c r="O43" s="17"/>
      <c r="P43" s="17"/>
      <c r="Q43" s="17"/>
      <c r="R43" s="17"/>
      <c r="S43" s="7"/>
      <c r="T43" s="17"/>
      <c r="U43" s="17"/>
      <c r="V43" s="17"/>
      <c r="W43" s="17"/>
      <c r="X43" s="17"/>
      <c r="Y43" s="1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x14ac:dyDescent="0.2">
      <c r="A44" s="26" t="s">
        <v>7</v>
      </c>
      <c r="B44" s="27">
        <f>-I33</f>
        <v>4484</v>
      </c>
      <c r="C44" s="17"/>
      <c r="D44" s="17"/>
      <c r="E44" s="45"/>
      <c r="F44" s="45"/>
      <c r="G44" s="45"/>
      <c r="H44" s="45"/>
      <c r="I44" s="15"/>
      <c r="J44" s="15"/>
      <c r="K44" s="15"/>
      <c r="L44" s="17"/>
      <c r="M44" s="17"/>
      <c r="N44" s="17"/>
      <c r="O44" s="17"/>
      <c r="P44" s="17"/>
      <c r="Q44" s="17"/>
      <c r="R44" s="17"/>
      <c r="S44" s="7"/>
      <c r="T44" s="17"/>
      <c r="U44" s="17"/>
      <c r="V44" s="17"/>
      <c r="W44" s="17"/>
      <c r="X44" s="17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x14ac:dyDescent="0.2">
      <c r="A45" s="7"/>
      <c r="B45" s="27"/>
      <c r="C45" s="17"/>
      <c r="D45" s="17"/>
      <c r="E45" s="45"/>
      <c r="F45" s="45"/>
      <c r="G45" s="45"/>
      <c r="H45" s="45"/>
      <c r="I45" s="15"/>
      <c r="J45" s="15"/>
      <c r="K45" s="15"/>
      <c r="L45" s="17"/>
      <c r="M45" s="17"/>
      <c r="N45" s="17"/>
      <c r="O45" s="17"/>
      <c r="P45" s="17"/>
      <c r="Q45" s="17"/>
      <c r="R45" s="17"/>
      <c r="S45" s="7"/>
      <c r="T45" s="17"/>
      <c r="U45" s="17"/>
      <c r="V45" s="17"/>
      <c r="W45" s="17"/>
      <c r="X45" s="17"/>
      <c r="Y45" s="1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A46" s="35" t="s">
        <v>37</v>
      </c>
      <c r="B46" s="27"/>
      <c r="C46" s="17"/>
      <c r="D46" s="17"/>
      <c r="E46" s="45"/>
      <c r="F46" s="45"/>
      <c r="G46" s="45"/>
      <c r="H46" s="45"/>
      <c r="I46" s="15"/>
      <c r="J46" s="15"/>
      <c r="K46" s="15"/>
      <c r="L46" s="17"/>
      <c r="M46" s="17"/>
      <c r="N46" s="17"/>
      <c r="O46" s="17"/>
      <c r="P46" s="17"/>
      <c r="Q46" s="17"/>
      <c r="R46" s="17"/>
      <c r="S46" s="7"/>
      <c r="T46" s="17"/>
      <c r="U46" s="17"/>
      <c r="V46" s="17"/>
      <c r="W46" s="17"/>
      <c r="X46" s="17"/>
      <c r="Y46" s="1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A47" s="7" t="s">
        <v>24</v>
      </c>
      <c r="B47" s="96">
        <f>-J33</f>
        <v>-20862</v>
      </c>
      <c r="C47" s="17"/>
      <c r="D47" s="17"/>
      <c r="E47" s="45"/>
      <c r="F47" s="45"/>
      <c r="G47" s="45"/>
      <c r="H47" s="45"/>
      <c r="I47" s="15"/>
      <c r="J47" s="15"/>
      <c r="K47" s="15"/>
      <c r="L47" s="17"/>
      <c r="M47" s="17"/>
      <c r="N47" s="17"/>
      <c r="O47" s="17"/>
      <c r="P47" s="17"/>
      <c r="Q47" s="17"/>
      <c r="R47" s="17"/>
      <c r="S47" s="7"/>
      <c r="T47" s="17"/>
      <c r="U47" s="17"/>
      <c r="V47" s="17"/>
      <c r="W47" s="17"/>
      <c r="X47" s="17"/>
      <c r="Y47" s="1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A48" s="7" t="s">
        <v>25</v>
      </c>
      <c r="B48" s="94">
        <f>-K33</f>
        <v>0</v>
      </c>
      <c r="C48" s="17"/>
      <c r="D48" s="17"/>
      <c r="E48" s="45"/>
      <c r="F48" s="45"/>
      <c r="G48" s="45"/>
      <c r="H48" s="45"/>
      <c r="I48" s="15"/>
      <c r="J48" s="15"/>
      <c r="K48" s="15"/>
      <c r="L48" s="17"/>
      <c r="M48" s="17"/>
      <c r="N48" s="17"/>
      <c r="O48" s="17"/>
      <c r="P48" s="17"/>
      <c r="Q48" s="17"/>
      <c r="R48" s="17"/>
      <c r="S48" s="7"/>
      <c r="T48" s="17"/>
      <c r="U48" s="17"/>
      <c r="V48" s="17"/>
      <c r="W48" s="17"/>
      <c r="X48" s="17"/>
      <c r="Y48" s="1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x14ac:dyDescent="0.2">
      <c r="A49" s="7"/>
      <c r="B49" s="27"/>
      <c r="C49" s="17"/>
      <c r="D49" s="17"/>
      <c r="E49" s="45"/>
      <c r="F49" s="45"/>
      <c r="G49" s="45"/>
      <c r="H49" s="45"/>
      <c r="I49" s="15"/>
      <c r="J49" s="15"/>
      <c r="K49" s="15"/>
      <c r="L49" s="17"/>
      <c r="M49" s="17"/>
      <c r="N49" s="17"/>
      <c r="O49" s="17"/>
      <c r="P49" s="17"/>
      <c r="Q49" s="17"/>
      <c r="R49" s="17"/>
      <c r="S49" s="7"/>
      <c r="T49" s="17"/>
      <c r="U49" s="17"/>
      <c r="V49" s="17"/>
      <c r="W49" s="17"/>
      <c r="X49" s="17"/>
      <c r="Y49" s="1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x14ac:dyDescent="0.2">
      <c r="A50" s="35" t="s">
        <v>38</v>
      </c>
      <c r="B50" s="49">
        <f>SUM(B40:B49)</f>
        <v>103474</v>
      </c>
      <c r="C50" s="17"/>
      <c r="D50" s="17"/>
      <c r="E50" s="45"/>
      <c r="F50" s="45"/>
      <c r="G50" s="45"/>
      <c r="H50" s="45"/>
      <c r="I50" s="15"/>
      <c r="J50" s="15"/>
      <c r="K50" s="15"/>
      <c r="L50" s="17"/>
      <c r="M50" s="17"/>
      <c r="N50" s="17"/>
      <c r="O50" s="17"/>
      <c r="P50" s="17"/>
      <c r="Q50" s="17"/>
      <c r="R50" s="17"/>
      <c r="S50" s="7"/>
      <c r="T50" s="17"/>
      <c r="U50" s="17"/>
      <c r="V50" s="17"/>
      <c r="W50" s="17"/>
      <c r="X50" s="17"/>
      <c r="Y50" s="1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x14ac:dyDescent="0.2">
      <c r="A51" s="28"/>
      <c r="B51" s="29"/>
      <c r="C51" s="17"/>
      <c r="D51" s="17"/>
      <c r="E51" s="45"/>
      <c r="F51" s="45"/>
      <c r="G51" s="45"/>
      <c r="H51" s="45"/>
      <c r="I51" s="15"/>
      <c r="J51" s="15"/>
      <c r="K51" s="15"/>
      <c r="L51" s="17"/>
      <c r="M51" s="17"/>
      <c r="N51" s="17"/>
      <c r="O51" s="17"/>
      <c r="P51" s="17"/>
      <c r="Q51" s="17"/>
      <c r="R51" s="17"/>
      <c r="S51" s="7"/>
      <c r="T51" s="17"/>
      <c r="U51" s="17"/>
      <c r="V51" s="17"/>
      <c r="W51" s="17"/>
      <c r="X51" s="17"/>
      <c r="Y51" s="1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x14ac:dyDescent="0.2">
      <c r="A52" s="30" t="s">
        <v>39</v>
      </c>
      <c r="B52" s="29"/>
      <c r="C52" s="17"/>
      <c r="D52" s="17"/>
      <c r="E52" s="44"/>
      <c r="F52" s="46"/>
      <c r="G52" s="46"/>
      <c r="H52" s="46"/>
      <c r="I52" s="31"/>
      <c r="J52" s="31"/>
      <c r="K52" s="31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x14ac:dyDescent="0.2">
      <c r="A53" s="50"/>
      <c r="B53" s="29"/>
      <c r="C53" s="17"/>
      <c r="D53" s="17"/>
      <c r="E53" s="44"/>
      <c r="F53" s="46"/>
      <c r="G53" s="46"/>
      <c r="H53" s="46"/>
      <c r="I53" s="31"/>
      <c r="J53" s="31"/>
      <c r="K53" s="31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x14ac:dyDescent="0.2">
      <c r="A54" s="50" t="s">
        <v>36</v>
      </c>
      <c r="B54" s="29"/>
      <c r="C54" s="17"/>
      <c r="D54" s="17"/>
      <c r="E54" s="44"/>
      <c r="F54" s="46"/>
      <c r="G54" s="46"/>
      <c r="H54" s="46"/>
      <c r="I54" s="31"/>
      <c r="J54" s="31"/>
      <c r="K54" s="31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x14ac:dyDescent="0.2">
      <c r="A55" s="51" t="s">
        <v>30</v>
      </c>
      <c r="B55" s="29">
        <f>-O33</f>
        <v>94409</v>
      </c>
      <c r="C55" s="17"/>
      <c r="D55" s="17"/>
      <c r="E55" s="44"/>
      <c r="F55" s="46"/>
      <c r="G55" s="46"/>
      <c r="H55" s="46"/>
      <c r="I55" s="31"/>
      <c r="J55" s="31"/>
      <c r="K55" s="31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x14ac:dyDescent="0.2">
      <c r="A56" s="51" t="s">
        <v>99</v>
      </c>
      <c r="B56" s="29">
        <f>-L33</f>
        <v>362784</v>
      </c>
      <c r="C56" s="17"/>
      <c r="D56" s="17"/>
      <c r="E56" s="44"/>
      <c r="F56" s="46"/>
      <c r="G56" s="46"/>
      <c r="H56" s="46"/>
      <c r="I56" s="31"/>
      <c r="J56" s="31"/>
      <c r="K56" s="31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x14ac:dyDescent="0.2">
      <c r="A57" s="51" t="s">
        <v>28</v>
      </c>
      <c r="B57" s="94">
        <f>-M33</f>
        <v>0</v>
      </c>
      <c r="C57" s="17"/>
      <c r="D57" s="17"/>
      <c r="E57" s="44"/>
      <c r="F57" s="46"/>
      <c r="G57" s="46"/>
      <c r="H57" s="46"/>
      <c r="I57" s="31"/>
      <c r="J57" s="31"/>
      <c r="K57" s="31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x14ac:dyDescent="0.2">
      <c r="A58" s="51" t="s">
        <v>29</v>
      </c>
      <c r="B58" s="94">
        <f>-N33</f>
        <v>0</v>
      </c>
      <c r="C58" s="17"/>
      <c r="D58" s="17"/>
      <c r="E58" s="44"/>
      <c r="F58" s="46"/>
      <c r="G58" s="46"/>
      <c r="H58" s="46"/>
      <c r="I58" s="31"/>
      <c r="J58" s="31"/>
      <c r="K58" s="31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x14ac:dyDescent="0.2">
      <c r="A59" s="50"/>
      <c r="B59" s="29"/>
      <c r="C59" s="17"/>
      <c r="D59" s="17"/>
      <c r="E59" s="44"/>
      <c r="F59" s="46"/>
      <c r="G59" s="46"/>
      <c r="H59" s="46"/>
      <c r="I59" s="31"/>
      <c r="J59" s="31"/>
      <c r="K59" s="31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x14ac:dyDescent="0.2">
      <c r="A60" s="50" t="s">
        <v>37</v>
      </c>
      <c r="B60" s="29"/>
      <c r="C60" s="17"/>
      <c r="D60" s="17"/>
      <c r="E60" s="44"/>
      <c r="F60" s="46"/>
      <c r="G60" s="46"/>
      <c r="H60" s="46"/>
      <c r="I60" s="31"/>
      <c r="J60" s="31"/>
      <c r="K60" s="31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x14ac:dyDescent="0.2">
      <c r="A61" s="32" t="s">
        <v>31</v>
      </c>
      <c r="B61" s="96">
        <f>-P33</f>
        <v>-523493</v>
      </c>
      <c r="C61" s="17"/>
      <c r="D61" s="17"/>
      <c r="E61" s="47"/>
      <c r="F61" s="16"/>
      <c r="G61" s="16"/>
      <c r="H61" s="16"/>
      <c r="I61" s="16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x14ac:dyDescent="0.2">
      <c r="A62" s="32" t="s">
        <v>33</v>
      </c>
      <c r="B62" s="96">
        <f>-R33</f>
        <v>0</v>
      </c>
      <c r="C62" s="17"/>
      <c r="D62" s="17"/>
      <c r="E62" s="47"/>
      <c r="F62" s="16"/>
      <c r="G62" s="16"/>
      <c r="H62" s="16"/>
      <c r="I62" s="16"/>
      <c r="J62" s="1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x14ac:dyDescent="0.2">
      <c r="A63" s="32" t="s">
        <v>100</v>
      </c>
      <c r="B63" s="96">
        <f>R33</f>
        <v>0</v>
      </c>
      <c r="C63" s="17"/>
      <c r="D63" s="17"/>
      <c r="E63" s="47"/>
      <c r="F63" s="16"/>
      <c r="G63" s="16"/>
      <c r="H63" s="16"/>
      <c r="I63" s="16"/>
      <c r="J63" s="1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x14ac:dyDescent="0.2">
      <c r="A64" s="32" t="s">
        <v>30</v>
      </c>
      <c r="B64" s="96">
        <f>S33</f>
        <v>0</v>
      </c>
      <c r="C64" s="17"/>
      <c r="D64" s="17"/>
      <c r="E64" s="47"/>
      <c r="F64" s="16"/>
      <c r="G64" s="16"/>
      <c r="H64" s="16"/>
      <c r="I64" s="16"/>
      <c r="J64" s="1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1:50" x14ac:dyDescent="0.2">
      <c r="A65" s="32"/>
      <c r="B65" s="27"/>
      <c r="C65" s="17"/>
      <c r="D65" s="17"/>
      <c r="E65" s="47"/>
      <c r="F65" s="16"/>
      <c r="G65" s="16"/>
      <c r="H65" s="16"/>
      <c r="I65" s="16"/>
      <c r="J65" s="1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ht="12.75" customHeight="1" x14ac:dyDescent="0.2">
      <c r="A66" s="35" t="s">
        <v>40</v>
      </c>
      <c r="B66" s="97">
        <f>SUM(B55:B62)</f>
        <v>-66300</v>
      </c>
      <c r="C66" s="17"/>
      <c r="D66" s="17"/>
      <c r="E66" s="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ht="12.75" customHeight="1" x14ac:dyDescent="0.2">
      <c r="A67" s="7"/>
      <c r="B67" s="29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ht="12.75" customHeight="1" x14ac:dyDescent="0.2">
      <c r="A68" s="7" t="s">
        <v>41</v>
      </c>
      <c r="B68" s="29">
        <f>B50+B66</f>
        <v>37174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34"/>
      <c r="X68" s="34"/>
      <c r="Y68" s="34"/>
    </row>
    <row r="69" spans="1:50" ht="12.75" customHeight="1" x14ac:dyDescent="0.2">
      <c r="A69" s="7" t="s">
        <v>16</v>
      </c>
      <c r="B69" s="33">
        <f>C19</f>
        <v>131905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34"/>
      <c r="X69" s="34"/>
      <c r="Y69" s="34"/>
    </row>
    <row r="70" spans="1:50" ht="12.75" customHeight="1" x14ac:dyDescent="0.2">
      <c r="A70" s="35" t="s">
        <v>17</v>
      </c>
      <c r="B70" s="36">
        <f>SUM(B68:B69)</f>
        <v>169079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34"/>
      <c r="X70" s="34"/>
      <c r="Y70" s="34"/>
    </row>
    <row r="71" spans="1:50" ht="12.75" customHeight="1" x14ac:dyDescent="0.2">
      <c r="A71" s="7" t="s">
        <v>42</v>
      </c>
      <c r="B71" s="33">
        <f>B19</f>
        <v>169079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50" ht="12.75" customHeight="1" x14ac:dyDescent="0.2">
      <c r="A72" s="7" t="s">
        <v>14</v>
      </c>
      <c r="B72" s="93">
        <f>B70-B71</f>
        <v>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50" ht="12.75" customHeight="1" x14ac:dyDescent="0.2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50" ht="12.75" customHeight="1" x14ac:dyDescent="0.2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50" ht="12.75" customHeight="1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50" ht="12.75" customHeight="1" x14ac:dyDescent="0.2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</sheetData>
  <mergeCells count="5">
    <mergeCell ref="A1:B1"/>
    <mergeCell ref="A2:B2"/>
    <mergeCell ref="A3:B3"/>
    <mergeCell ref="E5:I5"/>
    <mergeCell ref="L5:S5"/>
  </mergeCells>
  <pageMargins left="0.75" right="0.75" top="1" bottom="1" header="0.5" footer="0.5"/>
  <pageSetup paperSize="8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Cash Flow Calc 2016</vt:lpstr>
      <vt:lpstr>'Cash Flow Calc 2016'!Print_Area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Fletcher</dc:creator>
  <cp:lastModifiedBy>Charlotte Johansen</cp:lastModifiedBy>
  <cp:lastPrinted>2016-05-05T21:15:02Z</cp:lastPrinted>
  <dcterms:created xsi:type="dcterms:W3CDTF">2016-05-05T03:07:35Z</dcterms:created>
  <dcterms:modified xsi:type="dcterms:W3CDTF">2017-04-20T22:56:36Z</dcterms:modified>
</cp:coreProperties>
</file>